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yna.muoio\Desktop\"/>
    </mc:Choice>
  </mc:AlternateContent>
  <bookViews>
    <workbookView xWindow="0" yWindow="0" windowWidth="17748" windowHeight="6108" activeTab="8"/>
  </bookViews>
  <sheets>
    <sheet name="APB" sheetId="2" r:id="rId1"/>
    <sheet name="AFNR" sheetId="3" r:id="rId2"/>
    <sheet name="APT" sheetId="4" r:id="rId3"/>
    <sheet name="ASA" sheetId="5" r:id="rId4"/>
    <sheet name="ASP" sheetId="6" r:id="rId5"/>
    <sheet name="ESI" sheetId="7" r:id="rId6"/>
    <sheet name="FSS" sheetId="8" r:id="rId7"/>
    <sheet name="MSA" sheetId="9" r:id="rId8"/>
    <sheet name="NRE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1">AFNR!$A$1:$G$101</definedName>
    <definedName name="_xlnm.Print_Area" localSheetId="0">APB!$A$1:$G$131</definedName>
    <definedName name="_xlnm.Print_Area" localSheetId="3">ASA!$A$1:$G$122</definedName>
    <definedName name="_xlnm.Print_Area" localSheetId="5">ESI!$A$1:$G$100</definedName>
    <definedName name="_xlnm.Print_Area" localSheetId="6">FSS!$A$1:$G$114</definedName>
    <definedName name="Z_7745160B_1EA2_4E50_A10B_C776ED08D565_.wvu.PrintArea" localSheetId="5" hidden="1">ESI!$A$1:$G$100</definedName>
    <definedName name="Z_D9B2B477_6E34_4C8D_B2F1_BF41DAE53362_.wvu.PrintArea" localSheetId="5" hidden="1">ESI!$A$1:$G$100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1" l="1"/>
  <c r="F71" i="11" s="1"/>
  <c r="G71" i="11" s="1"/>
  <c r="C70" i="11"/>
  <c r="F70" i="11" s="1"/>
  <c r="G70" i="11" s="1"/>
  <c r="C69" i="11"/>
  <c r="F69" i="11" s="1"/>
  <c r="G69" i="11" s="1"/>
  <c r="F68" i="11"/>
  <c r="G68" i="11" s="1"/>
  <c r="C68" i="11"/>
  <c r="F67" i="11"/>
  <c r="G67" i="11" s="1"/>
  <c r="F66" i="11"/>
  <c r="C66" i="11"/>
  <c r="C65" i="11"/>
  <c r="F65" i="11" s="1"/>
  <c r="G65" i="11" s="1"/>
  <c r="C64" i="11"/>
  <c r="F64" i="11" s="1"/>
  <c r="G64" i="11" s="1"/>
  <c r="F59" i="11"/>
  <c r="G59" i="11" s="1"/>
  <c r="F58" i="11"/>
  <c r="G58" i="11" s="1"/>
  <c r="C57" i="11"/>
  <c r="F57" i="11" s="1"/>
  <c r="G57" i="11" s="1"/>
  <c r="C56" i="11"/>
  <c r="F56" i="11" s="1"/>
  <c r="G56" i="11" s="1"/>
  <c r="F55" i="11"/>
  <c r="G55" i="11" s="1"/>
  <c r="C55" i="11"/>
  <c r="C54" i="11"/>
  <c r="F54" i="11" s="1"/>
  <c r="G54" i="11" s="1"/>
  <c r="C53" i="11"/>
  <c r="F53" i="11" s="1"/>
  <c r="G53" i="11" s="1"/>
  <c r="C52" i="11"/>
  <c r="F52" i="11" s="1"/>
  <c r="G52" i="11" s="1"/>
  <c r="F51" i="11"/>
  <c r="G51" i="11" s="1"/>
  <c r="C51" i="11"/>
  <c r="C50" i="11"/>
  <c r="F50" i="11" s="1"/>
  <c r="G50" i="11" s="1"/>
  <c r="C49" i="11"/>
  <c r="F49" i="11" s="1"/>
  <c r="G49" i="11" s="1"/>
  <c r="C48" i="11"/>
  <c r="F48" i="11" s="1"/>
  <c r="G48" i="11" s="1"/>
  <c r="F47" i="11"/>
  <c r="G47" i="11" s="1"/>
  <c r="C47" i="11"/>
  <c r="C46" i="11"/>
  <c r="F46" i="11" s="1"/>
  <c r="G46" i="11" s="1"/>
  <c r="C45" i="11"/>
  <c r="F45" i="11" s="1"/>
  <c r="G45" i="11" s="1"/>
  <c r="C44" i="11"/>
  <c r="F44" i="11" s="1"/>
  <c r="G44" i="11" s="1"/>
  <c r="F43" i="11"/>
  <c r="G43" i="11" s="1"/>
  <c r="C43" i="11"/>
  <c r="C42" i="11"/>
  <c r="F42" i="11" s="1"/>
  <c r="G42" i="11" s="1"/>
  <c r="C41" i="11"/>
  <c r="F41" i="11" s="1"/>
  <c r="G41" i="11" s="1"/>
  <c r="C40" i="11"/>
  <c r="F40" i="11" s="1"/>
  <c r="G40" i="11" s="1"/>
  <c r="F39" i="11"/>
  <c r="G39" i="11" s="1"/>
  <c r="C39" i="11"/>
  <c r="C38" i="11"/>
  <c r="F38" i="11" s="1"/>
  <c r="G38" i="11" s="1"/>
  <c r="F37" i="11"/>
  <c r="G37" i="11" s="1"/>
  <c r="F36" i="11"/>
  <c r="G36" i="11" s="1"/>
  <c r="C36" i="11"/>
  <c r="F29" i="11"/>
  <c r="G29" i="11" s="1"/>
  <c r="C29" i="11"/>
  <c r="C28" i="11"/>
  <c r="F28" i="11" s="1"/>
  <c r="G28" i="11" s="1"/>
  <c r="F27" i="11"/>
  <c r="C26" i="11"/>
  <c r="F26" i="11" s="1"/>
  <c r="G26" i="11" s="1"/>
  <c r="C25" i="11"/>
  <c r="F25" i="11" s="1"/>
  <c r="G25" i="11" s="1"/>
  <c r="G60" i="11" l="1"/>
  <c r="G30" i="11"/>
  <c r="G75" i="11" s="1"/>
  <c r="G72" i="11"/>
  <c r="G78" i="11" l="1"/>
  <c r="G76" i="11"/>
  <c r="F46" i="9" l="1"/>
  <c r="G46" i="9" s="1"/>
  <c r="G45" i="9"/>
  <c r="F45" i="9"/>
  <c r="F44" i="9"/>
  <c r="G44" i="9" s="1"/>
  <c r="G43" i="9"/>
  <c r="G47" i="9" s="1"/>
  <c r="F43" i="9"/>
  <c r="F38" i="9"/>
  <c r="G38" i="9" s="1"/>
  <c r="G37" i="9"/>
  <c r="F37" i="9"/>
  <c r="F36" i="9"/>
  <c r="G36" i="9" s="1"/>
  <c r="G35" i="9"/>
  <c r="F35" i="9"/>
  <c r="F34" i="9"/>
  <c r="G34" i="9" s="1"/>
  <c r="F27" i="9"/>
  <c r="G27" i="9" s="1"/>
  <c r="G26" i="9"/>
  <c r="F26" i="9"/>
  <c r="F25" i="9"/>
  <c r="G25" i="9" s="1"/>
  <c r="G28" i="9" l="1"/>
  <c r="G39" i="9"/>
  <c r="G50" i="9" l="1"/>
  <c r="G51" i="9" l="1"/>
  <c r="G53" i="9" s="1"/>
  <c r="C96" i="8" l="1"/>
  <c r="F96" i="8" s="1"/>
  <c r="G96" i="8" s="1"/>
  <c r="C95" i="8"/>
  <c r="F95" i="8" s="1"/>
  <c r="G95" i="8" s="1"/>
  <c r="G94" i="8"/>
  <c r="F94" i="8"/>
  <c r="C93" i="8"/>
  <c r="F93" i="8" s="1"/>
  <c r="G93" i="8" s="1"/>
  <c r="C92" i="8"/>
  <c r="F92" i="8" s="1"/>
  <c r="G92" i="8" s="1"/>
  <c r="G91" i="8"/>
  <c r="F91" i="8"/>
  <c r="C91" i="8"/>
  <c r="F90" i="8"/>
  <c r="G90" i="8" s="1"/>
  <c r="C90" i="8"/>
  <c r="C89" i="8"/>
  <c r="F89" i="8" s="1"/>
  <c r="G89" i="8" s="1"/>
  <c r="C88" i="8"/>
  <c r="F88" i="8" s="1"/>
  <c r="G88" i="8" s="1"/>
  <c r="G87" i="8"/>
  <c r="F87" i="8"/>
  <c r="C87" i="8"/>
  <c r="F86" i="8"/>
  <c r="G86" i="8" s="1"/>
  <c r="C86" i="8"/>
  <c r="C85" i="8"/>
  <c r="F85" i="8" s="1"/>
  <c r="G85" i="8" s="1"/>
  <c r="C84" i="8"/>
  <c r="F84" i="8" s="1"/>
  <c r="G84" i="8" s="1"/>
  <c r="G83" i="8"/>
  <c r="F83" i="8"/>
  <c r="C83" i="8"/>
  <c r="F82" i="8"/>
  <c r="G82" i="8" s="1"/>
  <c r="C81" i="8"/>
  <c r="F81" i="8" s="1"/>
  <c r="G81" i="8" s="1"/>
  <c r="G80" i="8"/>
  <c r="F80" i="8"/>
  <c r="C80" i="8"/>
  <c r="F79" i="8"/>
  <c r="G79" i="8" s="1"/>
  <c r="C79" i="8"/>
  <c r="C78" i="8"/>
  <c r="F78" i="8" s="1"/>
  <c r="G78" i="8" s="1"/>
  <c r="C77" i="8"/>
  <c r="F77" i="8" s="1"/>
  <c r="G77" i="8" s="1"/>
  <c r="G76" i="8"/>
  <c r="F76" i="8"/>
  <c r="C76" i="8"/>
  <c r="F75" i="8"/>
  <c r="G75" i="8" s="1"/>
  <c r="C75" i="8"/>
  <c r="C74" i="8"/>
  <c r="F74" i="8" s="1"/>
  <c r="G74" i="8" s="1"/>
  <c r="G73" i="8"/>
  <c r="F73" i="8"/>
  <c r="F72" i="8"/>
  <c r="G72" i="8" s="1"/>
  <c r="G71" i="8"/>
  <c r="F71" i="8"/>
  <c r="G66" i="8"/>
  <c r="F66" i="8"/>
  <c r="C66" i="8"/>
  <c r="C65" i="8"/>
  <c r="F65" i="8" s="1"/>
  <c r="C64" i="8"/>
  <c r="F64" i="8" s="1"/>
  <c r="G64" i="8" s="1"/>
  <c r="G63" i="8"/>
  <c r="F63" i="8"/>
  <c r="C63" i="8"/>
  <c r="F62" i="8"/>
  <c r="G62" i="8" s="1"/>
  <c r="C62" i="8"/>
  <c r="C61" i="8"/>
  <c r="F61" i="8" s="1"/>
  <c r="G61" i="8" s="1"/>
  <c r="C60" i="8"/>
  <c r="F60" i="8" s="1"/>
  <c r="G60" i="8" s="1"/>
  <c r="G59" i="8"/>
  <c r="F59" i="8"/>
  <c r="C59" i="8"/>
  <c r="F58" i="8"/>
  <c r="G58" i="8" s="1"/>
  <c r="C58" i="8"/>
  <c r="C57" i="8"/>
  <c r="F57" i="8" s="1"/>
  <c r="G57" i="8" s="1"/>
  <c r="C56" i="8"/>
  <c r="F56" i="8" s="1"/>
  <c r="G56" i="8" s="1"/>
  <c r="G55" i="8"/>
  <c r="F55" i="8"/>
  <c r="C55" i="8"/>
  <c r="F54" i="8"/>
  <c r="G54" i="8" s="1"/>
  <c r="C54" i="8"/>
  <c r="F53" i="8"/>
  <c r="G53" i="8" s="1"/>
  <c r="C46" i="8"/>
  <c r="F46" i="8" s="1"/>
  <c r="G46" i="8" s="1"/>
  <c r="G45" i="8"/>
  <c r="F45" i="8"/>
  <c r="C45" i="8"/>
  <c r="F44" i="8"/>
  <c r="G44" i="8" s="1"/>
  <c r="C44" i="8"/>
  <c r="C43" i="8"/>
  <c r="F43" i="8" s="1"/>
  <c r="G43" i="8" s="1"/>
  <c r="G42" i="8"/>
  <c r="F42" i="8"/>
  <c r="F41" i="8"/>
  <c r="G41" i="8" s="1"/>
  <c r="C41" i="8"/>
  <c r="C40" i="8"/>
  <c r="F40" i="8" s="1"/>
  <c r="G40" i="8" s="1"/>
  <c r="C39" i="8"/>
  <c r="F39" i="8" s="1"/>
  <c r="G39" i="8" s="1"/>
  <c r="G38" i="8"/>
  <c r="F38" i="8"/>
  <c r="C38" i="8"/>
  <c r="F37" i="8"/>
  <c r="G37" i="8" s="1"/>
  <c r="C37" i="8"/>
  <c r="C36" i="8"/>
  <c r="F36" i="8" s="1"/>
  <c r="G36" i="8" s="1"/>
  <c r="C35" i="8"/>
  <c r="F35" i="8" s="1"/>
  <c r="G35" i="8" s="1"/>
  <c r="G34" i="8"/>
  <c r="F34" i="8"/>
  <c r="C34" i="8"/>
  <c r="F33" i="8"/>
  <c r="G33" i="8" s="1"/>
  <c r="C33" i="8"/>
  <c r="F32" i="8"/>
  <c r="G32" i="8" s="1"/>
  <c r="G31" i="8"/>
  <c r="F31" i="8"/>
  <c r="C30" i="8"/>
  <c r="F30" i="8" s="1"/>
  <c r="G30" i="8" s="1"/>
  <c r="C29" i="8"/>
  <c r="F29" i="8" s="1"/>
  <c r="G29" i="8" s="1"/>
  <c r="G28" i="8"/>
  <c r="F28" i="8"/>
  <c r="C28" i="8"/>
  <c r="F27" i="8"/>
  <c r="G27" i="8" s="1"/>
  <c r="C27" i="8"/>
  <c r="C26" i="8"/>
  <c r="F26" i="8" s="1"/>
  <c r="G26" i="8" s="1"/>
  <c r="C25" i="8"/>
  <c r="F25" i="8" s="1"/>
  <c r="G25" i="8" s="1"/>
  <c r="G97" i="8" l="1"/>
  <c r="G47" i="8"/>
  <c r="G100" i="8" s="1"/>
  <c r="G67" i="8"/>
  <c r="G101" i="8" l="1"/>
  <c r="G103" i="8" s="1"/>
  <c r="C84" i="7" l="1"/>
  <c r="F84" i="7" s="1"/>
  <c r="G84" i="7" s="1"/>
  <c r="F83" i="7"/>
  <c r="G82" i="7"/>
  <c r="F82" i="7"/>
  <c r="C81" i="7"/>
  <c r="F81" i="7" s="1"/>
  <c r="G81" i="7" s="1"/>
  <c r="C80" i="7"/>
  <c r="F80" i="7" s="1"/>
  <c r="G80" i="7" s="1"/>
  <c r="C79" i="7"/>
  <c r="F79" i="7" s="1"/>
  <c r="G79" i="7" s="1"/>
  <c r="F78" i="7"/>
  <c r="G78" i="7" s="1"/>
  <c r="C78" i="7"/>
  <c r="C77" i="7"/>
  <c r="F77" i="7" s="1"/>
  <c r="G77" i="7" s="1"/>
  <c r="C76" i="7"/>
  <c r="F76" i="7" s="1"/>
  <c r="G76" i="7" s="1"/>
  <c r="C75" i="7"/>
  <c r="F75" i="7" s="1"/>
  <c r="G75" i="7" s="1"/>
  <c r="F74" i="7"/>
  <c r="G74" i="7" s="1"/>
  <c r="C74" i="7"/>
  <c r="C73" i="7"/>
  <c r="F73" i="7" s="1"/>
  <c r="G73" i="7" s="1"/>
  <c r="C72" i="7"/>
  <c r="F72" i="7" s="1"/>
  <c r="G72" i="7" s="1"/>
  <c r="C71" i="7"/>
  <c r="F71" i="7" s="1"/>
  <c r="G71" i="7" s="1"/>
  <c r="F70" i="7"/>
  <c r="G70" i="7" s="1"/>
  <c r="C70" i="7"/>
  <c r="F65" i="7"/>
  <c r="G65" i="7" s="1"/>
  <c r="C64" i="7"/>
  <c r="F64" i="7" s="1"/>
  <c r="G64" i="7" s="1"/>
  <c r="C63" i="7"/>
  <c r="F63" i="7" s="1"/>
  <c r="G63" i="7" s="1"/>
  <c r="F62" i="7"/>
  <c r="G62" i="7" s="1"/>
  <c r="C62" i="7"/>
  <c r="C61" i="7"/>
  <c r="F61" i="7" s="1"/>
  <c r="G61" i="7" s="1"/>
  <c r="C60" i="7"/>
  <c r="F60" i="7" s="1"/>
  <c r="G60" i="7" s="1"/>
  <c r="C59" i="7"/>
  <c r="F59" i="7" s="1"/>
  <c r="G59" i="7" s="1"/>
  <c r="F58" i="7"/>
  <c r="G58" i="7" s="1"/>
  <c r="C58" i="7"/>
  <c r="C57" i="7"/>
  <c r="F57" i="7" s="1"/>
  <c r="G57" i="7" s="1"/>
  <c r="C56" i="7"/>
  <c r="F56" i="7" s="1"/>
  <c r="G56" i="7" s="1"/>
  <c r="C55" i="7"/>
  <c r="F55" i="7" s="1"/>
  <c r="G55" i="7" s="1"/>
  <c r="F54" i="7"/>
  <c r="G54" i="7" s="1"/>
  <c r="C54" i="7"/>
  <c r="C53" i="7"/>
  <c r="F53" i="7" s="1"/>
  <c r="G53" i="7" s="1"/>
  <c r="C52" i="7"/>
  <c r="F52" i="7" s="1"/>
  <c r="G52" i="7" s="1"/>
  <c r="C51" i="7"/>
  <c r="F51" i="7" s="1"/>
  <c r="G51" i="7" s="1"/>
  <c r="F50" i="7"/>
  <c r="G50" i="7" s="1"/>
  <c r="C50" i="7"/>
  <c r="C49" i="7"/>
  <c r="F49" i="7" s="1"/>
  <c r="G49" i="7" s="1"/>
  <c r="C48" i="7"/>
  <c r="F48" i="7" s="1"/>
  <c r="G48" i="7" s="1"/>
  <c r="C47" i="7"/>
  <c r="F47" i="7" s="1"/>
  <c r="G47" i="7" s="1"/>
  <c r="F46" i="7"/>
  <c r="G46" i="7" s="1"/>
  <c r="C46" i="7"/>
  <c r="C45" i="7"/>
  <c r="F45" i="7" s="1"/>
  <c r="G45" i="7" s="1"/>
  <c r="C44" i="7"/>
  <c r="F44" i="7" s="1"/>
  <c r="G44" i="7" s="1"/>
  <c r="C43" i="7"/>
  <c r="F43" i="7" s="1"/>
  <c r="G43" i="7" s="1"/>
  <c r="F42" i="7"/>
  <c r="G42" i="7" s="1"/>
  <c r="C41" i="7"/>
  <c r="F41" i="7" s="1"/>
  <c r="G41" i="7" s="1"/>
  <c r="G66" i="7" s="1"/>
  <c r="C34" i="7"/>
  <c r="F34" i="7" s="1"/>
  <c r="G34" i="7" s="1"/>
  <c r="C33" i="7"/>
  <c r="F33" i="7" s="1"/>
  <c r="G33" i="7" s="1"/>
  <c r="F32" i="7"/>
  <c r="G32" i="7" s="1"/>
  <c r="C32" i="7"/>
  <c r="C31" i="7"/>
  <c r="F31" i="7" s="1"/>
  <c r="G31" i="7" s="1"/>
  <c r="F30" i="7"/>
  <c r="G30" i="7" s="1"/>
  <c r="F29" i="7"/>
  <c r="G29" i="7" s="1"/>
  <c r="C29" i="7"/>
  <c r="C28" i="7"/>
  <c r="F28" i="7" s="1"/>
  <c r="G28" i="7" s="1"/>
  <c r="C27" i="7"/>
  <c r="F27" i="7" s="1"/>
  <c r="G27" i="7" s="1"/>
  <c r="C26" i="7"/>
  <c r="F26" i="7" s="1"/>
  <c r="G26" i="7" s="1"/>
  <c r="F25" i="7"/>
  <c r="G25" i="7" s="1"/>
  <c r="G35" i="7" s="1"/>
  <c r="C25" i="7"/>
  <c r="G88" i="7" l="1"/>
  <c r="G85" i="7"/>
  <c r="G89" i="7" l="1"/>
  <c r="G91" i="7" s="1"/>
  <c r="C88" i="6" l="1"/>
  <c r="F88" i="6" s="1"/>
  <c r="G88" i="6" s="1"/>
  <c r="C87" i="6"/>
  <c r="F87" i="6" s="1"/>
  <c r="G87" i="6" s="1"/>
  <c r="C86" i="6"/>
  <c r="F86" i="6" s="1"/>
  <c r="G86" i="6" s="1"/>
  <c r="F85" i="6"/>
  <c r="G85" i="6" s="1"/>
  <c r="C85" i="6"/>
  <c r="C84" i="6"/>
  <c r="F84" i="6" s="1"/>
  <c r="G84" i="6" s="1"/>
  <c r="F83" i="6"/>
  <c r="G83" i="6" s="1"/>
  <c r="F82" i="6"/>
  <c r="G82" i="6" s="1"/>
  <c r="C82" i="6"/>
  <c r="C81" i="6"/>
  <c r="F81" i="6" s="1"/>
  <c r="G81" i="6" s="1"/>
  <c r="C80" i="6"/>
  <c r="F80" i="6" s="1"/>
  <c r="G80" i="6" s="1"/>
  <c r="C79" i="6"/>
  <c r="F79" i="6" s="1"/>
  <c r="G79" i="6" s="1"/>
  <c r="F78" i="6"/>
  <c r="G78" i="6" s="1"/>
  <c r="C78" i="6"/>
  <c r="C77" i="6"/>
  <c r="F77" i="6" s="1"/>
  <c r="G77" i="6" s="1"/>
  <c r="C76" i="6"/>
  <c r="F76" i="6" s="1"/>
  <c r="G76" i="6" s="1"/>
  <c r="C75" i="6"/>
  <c r="F75" i="6" s="1"/>
  <c r="G75" i="6" s="1"/>
  <c r="F74" i="6"/>
  <c r="G74" i="6" s="1"/>
  <c r="C74" i="6"/>
  <c r="C73" i="6"/>
  <c r="F73" i="6" s="1"/>
  <c r="G73" i="6" s="1"/>
  <c r="C72" i="6"/>
  <c r="F72" i="6" s="1"/>
  <c r="G72" i="6" s="1"/>
  <c r="C71" i="6"/>
  <c r="F71" i="6" s="1"/>
  <c r="G71" i="6" s="1"/>
  <c r="F70" i="6"/>
  <c r="G70" i="6" s="1"/>
  <c r="C70" i="6"/>
  <c r="C69" i="6"/>
  <c r="F69" i="6" s="1"/>
  <c r="G69" i="6" s="1"/>
  <c r="C64" i="6"/>
  <c r="F64" i="6" s="1"/>
  <c r="G64" i="6" s="1"/>
  <c r="C63" i="6"/>
  <c r="F63" i="6" s="1"/>
  <c r="G63" i="6" s="1"/>
  <c r="G62" i="6"/>
  <c r="F62" i="6"/>
  <c r="C61" i="6"/>
  <c r="F61" i="6" s="1"/>
  <c r="G61" i="6" s="1"/>
  <c r="F60" i="6"/>
  <c r="G60" i="6" s="1"/>
  <c r="F59" i="6"/>
  <c r="G59" i="6" s="1"/>
  <c r="C59" i="6"/>
  <c r="C58" i="6"/>
  <c r="F58" i="6" s="1"/>
  <c r="G58" i="6" s="1"/>
  <c r="C57" i="6"/>
  <c r="F57" i="6" s="1"/>
  <c r="G57" i="6" s="1"/>
  <c r="C56" i="6"/>
  <c r="F56" i="6" s="1"/>
  <c r="G56" i="6" s="1"/>
  <c r="F55" i="6"/>
  <c r="G55" i="6" s="1"/>
  <c r="C55" i="6"/>
  <c r="C54" i="6"/>
  <c r="F54" i="6" s="1"/>
  <c r="G54" i="6" s="1"/>
  <c r="C53" i="6"/>
  <c r="F53" i="6" s="1"/>
  <c r="G53" i="6" s="1"/>
  <c r="G52" i="6"/>
  <c r="F52" i="6"/>
  <c r="C52" i="6"/>
  <c r="F51" i="6"/>
  <c r="G51" i="6" s="1"/>
  <c r="C50" i="6"/>
  <c r="F50" i="6" s="1"/>
  <c r="G50" i="6" s="1"/>
  <c r="G49" i="6"/>
  <c r="F49" i="6"/>
  <c r="C49" i="6"/>
  <c r="F48" i="6"/>
  <c r="G48" i="6" s="1"/>
  <c r="C48" i="6"/>
  <c r="C47" i="6"/>
  <c r="F47" i="6" s="1"/>
  <c r="G47" i="6" s="1"/>
  <c r="C46" i="6"/>
  <c r="F46" i="6" s="1"/>
  <c r="G46" i="6" s="1"/>
  <c r="G45" i="6"/>
  <c r="F45" i="6"/>
  <c r="C45" i="6"/>
  <c r="F44" i="6"/>
  <c r="G44" i="6" s="1"/>
  <c r="C44" i="6"/>
  <c r="F37" i="6"/>
  <c r="G37" i="6" s="1"/>
  <c r="C37" i="6"/>
  <c r="C36" i="6"/>
  <c r="F36" i="6" s="1"/>
  <c r="G36" i="6" s="1"/>
  <c r="G35" i="6"/>
  <c r="F35" i="6"/>
  <c r="F34" i="6"/>
  <c r="G34" i="6" s="1"/>
  <c r="C33" i="6"/>
  <c r="F33" i="6" s="1"/>
  <c r="G33" i="6" s="1"/>
  <c r="G32" i="6"/>
  <c r="F32" i="6"/>
  <c r="C32" i="6"/>
  <c r="F31" i="6"/>
  <c r="G31" i="6" s="1"/>
  <c r="C31" i="6"/>
  <c r="C30" i="6"/>
  <c r="F30" i="6" s="1"/>
  <c r="G30" i="6" s="1"/>
  <c r="C29" i="6"/>
  <c r="F29" i="6" s="1"/>
  <c r="G29" i="6" s="1"/>
  <c r="G28" i="6"/>
  <c r="F28" i="6"/>
  <c r="C28" i="6"/>
  <c r="F27" i="6"/>
  <c r="G27" i="6" s="1"/>
  <c r="C27" i="6"/>
  <c r="C26" i="6"/>
  <c r="F26" i="6" s="1"/>
  <c r="G26" i="6" s="1"/>
  <c r="C25" i="6"/>
  <c r="F25" i="6" s="1"/>
  <c r="G25" i="6" s="1"/>
  <c r="G38" i="6" l="1"/>
  <c r="G89" i="6"/>
  <c r="G65" i="6"/>
  <c r="G92" i="6" l="1"/>
  <c r="G93" i="6" l="1"/>
  <c r="G95" i="6" s="1"/>
  <c r="C104" i="5" l="1"/>
  <c r="F104" i="5" s="1"/>
  <c r="G104" i="5" s="1"/>
  <c r="G103" i="5"/>
  <c r="F103" i="5"/>
  <c r="C103" i="5"/>
  <c r="F102" i="5"/>
  <c r="G102" i="5" s="1"/>
  <c r="C102" i="5"/>
  <c r="C101" i="5"/>
  <c r="F101" i="5" s="1"/>
  <c r="G101" i="5" s="1"/>
  <c r="G100" i="5"/>
  <c r="F100" i="5"/>
  <c r="F99" i="5"/>
  <c r="G99" i="5" s="1"/>
  <c r="C99" i="5"/>
  <c r="C98" i="5"/>
  <c r="F98" i="5" s="1"/>
  <c r="G98" i="5" s="1"/>
  <c r="C97" i="5"/>
  <c r="F97" i="5" s="1"/>
  <c r="G97" i="5" s="1"/>
  <c r="G96" i="5"/>
  <c r="F96" i="5"/>
  <c r="C96" i="5"/>
  <c r="F95" i="5"/>
  <c r="G95" i="5" s="1"/>
  <c r="C95" i="5"/>
  <c r="C94" i="5"/>
  <c r="F94" i="5" s="1"/>
  <c r="G94" i="5" s="1"/>
  <c r="C93" i="5"/>
  <c r="F93" i="5" s="1"/>
  <c r="G93" i="5" s="1"/>
  <c r="G92" i="5"/>
  <c r="F92" i="5"/>
  <c r="C92" i="5"/>
  <c r="F91" i="5"/>
  <c r="G91" i="5" s="1"/>
  <c r="C90" i="5"/>
  <c r="F90" i="5" s="1"/>
  <c r="G90" i="5" s="1"/>
  <c r="G89" i="5"/>
  <c r="F89" i="5"/>
  <c r="C89" i="5"/>
  <c r="F88" i="5"/>
  <c r="G88" i="5" s="1"/>
  <c r="C88" i="5"/>
  <c r="C87" i="5"/>
  <c r="F87" i="5" s="1"/>
  <c r="G87" i="5" s="1"/>
  <c r="C86" i="5"/>
  <c r="F86" i="5" s="1"/>
  <c r="G86" i="5" s="1"/>
  <c r="G85" i="5"/>
  <c r="F85" i="5"/>
  <c r="C85" i="5"/>
  <c r="F84" i="5"/>
  <c r="G84" i="5" s="1"/>
  <c r="C84" i="5"/>
  <c r="F79" i="5"/>
  <c r="G79" i="5" s="1"/>
  <c r="C79" i="5"/>
  <c r="C78" i="5"/>
  <c r="F78" i="5" s="1"/>
  <c r="G78" i="5" s="1"/>
  <c r="C77" i="5"/>
  <c r="F77" i="5" s="1"/>
  <c r="G77" i="5" s="1"/>
  <c r="G76" i="5"/>
  <c r="F76" i="5"/>
  <c r="C76" i="5"/>
  <c r="F75" i="5"/>
  <c r="G75" i="5" s="1"/>
  <c r="C75" i="5"/>
  <c r="C74" i="5"/>
  <c r="F74" i="5" s="1"/>
  <c r="G74" i="5" s="1"/>
  <c r="C73" i="5"/>
  <c r="F73" i="5" s="1"/>
  <c r="G73" i="5" s="1"/>
  <c r="G72" i="5"/>
  <c r="F72" i="5"/>
  <c r="C72" i="5"/>
  <c r="F71" i="5"/>
  <c r="G71" i="5" s="1"/>
  <c r="C71" i="5"/>
  <c r="C70" i="5"/>
  <c r="F70" i="5" s="1"/>
  <c r="G70" i="5" s="1"/>
  <c r="C69" i="5"/>
  <c r="F69" i="5" s="1"/>
  <c r="G69" i="5" s="1"/>
  <c r="G68" i="5"/>
  <c r="F68" i="5"/>
  <c r="C68" i="5"/>
  <c r="F67" i="5"/>
  <c r="G67" i="5" s="1"/>
  <c r="C67" i="5"/>
  <c r="C66" i="5"/>
  <c r="F66" i="5" s="1"/>
  <c r="G66" i="5" s="1"/>
  <c r="C65" i="5"/>
  <c r="F65" i="5" s="1"/>
  <c r="G65" i="5" s="1"/>
  <c r="G64" i="5"/>
  <c r="F64" i="5"/>
  <c r="C64" i="5"/>
  <c r="F63" i="5"/>
  <c r="G63" i="5" s="1"/>
  <c r="C63" i="5"/>
  <c r="C62" i="5"/>
  <c r="F62" i="5" s="1"/>
  <c r="G62" i="5" s="1"/>
  <c r="C61" i="5"/>
  <c r="F61" i="5" s="1"/>
  <c r="G61" i="5" s="1"/>
  <c r="G60" i="5"/>
  <c r="F60" i="5"/>
  <c r="C60" i="5"/>
  <c r="G47" i="5"/>
  <c r="F47" i="5"/>
  <c r="C47" i="5"/>
  <c r="F46" i="5"/>
  <c r="G46" i="5" s="1"/>
  <c r="C46" i="5"/>
  <c r="C45" i="5"/>
  <c r="F45" i="5" s="1"/>
  <c r="G45" i="5" s="1"/>
  <c r="C44" i="5"/>
  <c r="F44" i="5" s="1"/>
  <c r="G44" i="5" s="1"/>
  <c r="G43" i="5"/>
  <c r="F43" i="5"/>
  <c r="C43" i="5"/>
  <c r="F42" i="5"/>
  <c r="G42" i="5" s="1"/>
  <c r="C42" i="5"/>
  <c r="C41" i="5"/>
  <c r="F41" i="5" s="1"/>
  <c r="G41" i="5" s="1"/>
  <c r="C40" i="5"/>
  <c r="F40" i="5" s="1"/>
  <c r="G40" i="5" s="1"/>
  <c r="G39" i="5"/>
  <c r="F39" i="5"/>
  <c r="C39" i="5"/>
  <c r="F38" i="5"/>
  <c r="G38" i="5" s="1"/>
  <c r="C37" i="5"/>
  <c r="F37" i="5" s="1"/>
  <c r="G37" i="5" s="1"/>
  <c r="G36" i="5"/>
  <c r="F36" i="5"/>
  <c r="C36" i="5"/>
  <c r="F35" i="5"/>
  <c r="G35" i="5" s="1"/>
  <c r="C35" i="5"/>
  <c r="C34" i="5"/>
  <c r="F34" i="5" s="1"/>
  <c r="G34" i="5" s="1"/>
  <c r="C33" i="5"/>
  <c r="F33" i="5" s="1"/>
  <c r="G33" i="5" s="1"/>
  <c r="G32" i="5"/>
  <c r="F32" i="5"/>
  <c r="C32" i="5"/>
  <c r="F31" i="5"/>
  <c r="G31" i="5" s="1"/>
  <c r="C31" i="5"/>
  <c r="C30" i="5"/>
  <c r="F30" i="5" s="1"/>
  <c r="G30" i="5" s="1"/>
  <c r="C29" i="5"/>
  <c r="F29" i="5" s="1"/>
  <c r="G29" i="5" s="1"/>
  <c r="G28" i="5"/>
  <c r="F28" i="5"/>
  <c r="C28" i="5"/>
  <c r="F27" i="5"/>
  <c r="G27" i="5" s="1"/>
  <c r="C27" i="5"/>
  <c r="F26" i="5"/>
  <c r="G26" i="5" s="1"/>
  <c r="G25" i="5"/>
  <c r="F25" i="5"/>
  <c r="C25" i="5"/>
  <c r="G48" i="5" l="1"/>
  <c r="G108" i="5" s="1"/>
  <c r="G105" i="5"/>
  <c r="G80" i="5"/>
  <c r="G111" i="5" l="1"/>
  <c r="G109" i="5"/>
  <c r="C75" i="4" l="1"/>
  <c r="F75" i="4" s="1"/>
  <c r="G75" i="4" s="1"/>
  <c r="F74" i="4"/>
  <c r="G74" i="4" s="1"/>
  <c r="F73" i="4"/>
  <c r="G73" i="4" s="1"/>
  <c r="C73" i="4"/>
  <c r="C72" i="4"/>
  <c r="F72" i="4" s="1"/>
  <c r="G72" i="4" s="1"/>
  <c r="C71" i="4"/>
  <c r="F71" i="4" s="1"/>
  <c r="G71" i="4" s="1"/>
  <c r="C70" i="4"/>
  <c r="F70" i="4" s="1"/>
  <c r="G70" i="4" s="1"/>
  <c r="F69" i="4"/>
  <c r="G69" i="4" s="1"/>
  <c r="C69" i="4"/>
  <c r="C68" i="4"/>
  <c r="F68" i="4" s="1"/>
  <c r="G68" i="4" s="1"/>
  <c r="C67" i="4"/>
  <c r="F67" i="4" s="1"/>
  <c r="G67" i="4" s="1"/>
  <c r="C66" i="4"/>
  <c r="F66" i="4" s="1"/>
  <c r="G66" i="4" s="1"/>
  <c r="F65" i="4"/>
  <c r="G65" i="4" s="1"/>
  <c r="C65" i="4"/>
  <c r="C64" i="4"/>
  <c r="F64" i="4" s="1"/>
  <c r="G64" i="4" s="1"/>
  <c r="C63" i="4"/>
  <c r="F63" i="4" s="1"/>
  <c r="G63" i="4" s="1"/>
  <c r="G76" i="4" s="1"/>
  <c r="F58" i="4"/>
  <c r="G58" i="4" s="1"/>
  <c r="F57" i="4"/>
  <c r="G57" i="4" s="1"/>
  <c r="C57" i="4"/>
  <c r="C56" i="4"/>
  <c r="F56" i="4" s="1"/>
  <c r="G56" i="4" s="1"/>
  <c r="C55" i="4"/>
  <c r="F55" i="4" s="1"/>
  <c r="G55" i="4" s="1"/>
  <c r="C54" i="4"/>
  <c r="F54" i="4" s="1"/>
  <c r="G54" i="4" s="1"/>
  <c r="F53" i="4"/>
  <c r="G53" i="4" s="1"/>
  <c r="C53" i="4"/>
  <c r="C52" i="4"/>
  <c r="F52" i="4" s="1"/>
  <c r="G52" i="4" s="1"/>
  <c r="C51" i="4"/>
  <c r="F51" i="4" s="1"/>
  <c r="G51" i="4" s="1"/>
  <c r="C50" i="4"/>
  <c r="F50" i="4" s="1"/>
  <c r="G50" i="4" s="1"/>
  <c r="F49" i="4"/>
  <c r="G49" i="4" s="1"/>
  <c r="C49" i="4"/>
  <c r="C48" i="4"/>
  <c r="F48" i="4" s="1"/>
  <c r="G48" i="4" s="1"/>
  <c r="C47" i="4"/>
  <c r="F47" i="4" s="1"/>
  <c r="G47" i="4" s="1"/>
  <c r="C46" i="4"/>
  <c r="F46" i="4" s="1"/>
  <c r="G46" i="4" s="1"/>
  <c r="F45" i="4"/>
  <c r="G45" i="4" s="1"/>
  <c r="C45" i="4"/>
  <c r="C44" i="4"/>
  <c r="F44" i="4" s="1"/>
  <c r="G44" i="4" s="1"/>
  <c r="C43" i="4"/>
  <c r="F43" i="4" s="1"/>
  <c r="G43" i="4" s="1"/>
  <c r="C42" i="4"/>
  <c r="F42" i="4" s="1"/>
  <c r="G42" i="4" s="1"/>
  <c r="F41" i="4"/>
  <c r="G41" i="4" s="1"/>
  <c r="C41" i="4"/>
  <c r="C40" i="4"/>
  <c r="F40" i="4" s="1"/>
  <c r="G40" i="4" s="1"/>
  <c r="C33" i="4"/>
  <c r="F33" i="4" s="1"/>
  <c r="G33" i="4" s="1"/>
  <c r="C32" i="4"/>
  <c r="F32" i="4" s="1"/>
  <c r="G32" i="4" s="1"/>
  <c r="C31" i="4"/>
  <c r="F31" i="4" s="1"/>
  <c r="G31" i="4" s="1"/>
  <c r="F30" i="4"/>
  <c r="G30" i="4" s="1"/>
  <c r="C29" i="4"/>
  <c r="F29" i="4" s="1"/>
  <c r="G29" i="4" s="1"/>
  <c r="C28" i="4"/>
  <c r="F28" i="4" s="1"/>
  <c r="G28" i="4" s="1"/>
  <c r="F27" i="4"/>
  <c r="G27" i="4" s="1"/>
  <c r="C27" i="4"/>
  <c r="C26" i="4"/>
  <c r="F26" i="4" s="1"/>
  <c r="G26" i="4" s="1"/>
  <c r="C25" i="4"/>
  <c r="F25" i="4" s="1"/>
  <c r="G25" i="4" s="1"/>
  <c r="G34" i="4" l="1"/>
  <c r="G79" i="4" s="1"/>
  <c r="G59" i="4"/>
  <c r="G80" i="4" l="1"/>
  <c r="G82" i="4" s="1"/>
  <c r="G83" i="3" l="1"/>
  <c r="C83" i="3"/>
  <c r="G82" i="3"/>
  <c r="C82" i="3"/>
  <c r="G81" i="3"/>
  <c r="C81" i="3"/>
  <c r="G80" i="3"/>
  <c r="C80" i="3"/>
  <c r="G79" i="3"/>
  <c r="C79" i="3"/>
  <c r="G78" i="3"/>
  <c r="C78" i="3"/>
  <c r="G77" i="3"/>
  <c r="C77" i="3"/>
  <c r="G76" i="3"/>
  <c r="C76" i="3"/>
  <c r="G75" i="3"/>
  <c r="C75" i="3"/>
  <c r="G74" i="3"/>
  <c r="C74" i="3"/>
  <c r="G72" i="3"/>
  <c r="C72" i="3"/>
  <c r="G71" i="3"/>
  <c r="C71" i="3"/>
  <c r="G70" i="3"/>
  <c r="G84" i="3" s="1"/>
  <c r="C70" i="3"/>
  <c r="G69" i="3"/>
  <c r="C69" i="3"/>
  <c r="G65" i="3"/>
  <c r="G64" i="3"/>
  <c r="G63" i="3"/>
  <c r="G62" i="3"/>
  <c r="C62" i="3"/>
  <c r="G61" i="3"/>
  <c r="C61" i="3"/>
  <c r="G60" i="3"/>
  <c r="C60" i="3"/>
  <c r="G59" i="3"/>
  <c r="C59" i="3"/>
  <c r="G58" i="3"/>
  <c r="C58" i="3"/>
  <c r="G57" i="3"/>
  <c r="C57" i="3"/>
  <c r="G56" i="3"/>
  <c r="C56" i="3"/>
  <c r="G55" i="3"/>
  <c r="C55" i="3"/>
  <c r="G54" i="3"/>
  <c r="C54" i="3"/>
  <c r="G53" i="3"/>
  <c r="C53" i="3"/>
  <c r="G52" i="3"/>
  <c r="C52" i="3"/>
  <c r="G51" i="3"/>
  <c r="C51" i="3"/>
  <c r="G50" i="3"/>
  <c r="C50" i="3"/>
  <c r="G49" i="3"/>
  <c r="C49" i="3"/>
  <c r="G48" i="3"/>
  <c r="C48" i="3"/>
  <c r="G47" i="3"/>
  <c r="C47" i="3"/>
  <c r="G46" i="3"/>
  <c r="C46" i="3"/>
  <c r="G45" i="3"/>
  <c r="C45" i="3"/>
  <c r="G44" i="3"/>
  <c r="C44" i="3"/>
  <c r="G43" i="3"/>
  <c r="C43" i="3"/>
  <c r="G42" i="3"/>
  <c r="C42" i="3"/>
  <c r="G41" i="3"/>
  <c r="C41" i="3"/>
  <c r="G40" i="3"/>
  <c r="C40" i="3"/>
  <c r="G39" i="3"/>
  <c r="C39" i="3"/>
  <c r="G38" i="3"/>
  <c r="C38" i="3"/>
  <c r="G31" i="3"/>
  <c r="C31" i="3"/>
  <c r="G30" i="3"/>
  <c r="C30" i="3"/>
  <c r="G29" i="3"/>
  <c r="C29" i="3"/>
  <c r="G28" i="3"/>
  <c r="C28" i="3"/>
  <c r="G27" i="3"/>
  <c r="C27" i="3"/>
  <c r="G26" i="3"/>
  <c r="C26" i="3"/>
  <c r="G25" i="3"/>
  <c r="G32" i="3" s="1"/>
  <c r="C25" i="3"/>
  <c r="G87" i="3" l="1"/>
  <c r="G88" i="3" l="1"/>
  <c r="G90" i="3" s="1"/>
  <c r="C115" i="2" l="1"/>
  <c r="F115" i="2" s="1"/>
  <c r="G115" i="2" s="1"/>
  <c r="C114" i="2"/>
  <c r="F114" i="2" s="1"/>
  <c r="G114" i="2" s="1"/>
  <c r="F113" i="2"/>
  <c r="G113" i="2" s="1"/>
  <c r="C112" i="2"/>
  <c r="F112" i="2" s="1"/>
  <c r="G112" i="2" s="1"/>
  <c r="G111" i="2"/>
  <c r="F111" i="2"/>
  <c r="C110" i="2"/>
  <c r="F110" i="2" s="1"/>
  <c r="G110" i="2" s="1"/>
  <c r="C109" i="2"/>
  <c r="F109" i="2" s="1"/>
  <c r="G109" i="2" s="1"/>
  <c r="F108" i="2"/>
  <c r="G108" i="2" s="1"/>
  <c r="C108" i="2"/>
  <c r="F107" i="2"/>
  <c r="G107" i="2" s="1"/>
  <c r="C106" i="2"/>
  <c r="F106" i="2" s="1"/>
  <c r="G106" i="2" s="1"/>
  <c r="G105" i="2"/>
  <c r="F105" i="2"/>
  <c r="C105" i="2"/>
  <c r="F104" i="2"/>
  <c r="G104" i="2" s="1"/>
  <c r="C104" i="2"/>
  <c r="F103" i="2"/>
  <c r="G103" i="2" s="1"/>
  <c r="G102" i="2"/>
  <c r="F102" i="2"/>
  <c r="C102" i="2"/>
  <c r="F101" i="2"/>
  <c r="G101" i="2" s="1"/>
  <c r="C101" i="2"/>
  <c r="F100" i="2"/>
  <c r="G100" i="2" s="1"/>
  <c r="F99" i="2"/>
  <c r="G99" i="2" s="1"/>
  <c r="C99" i="2"/>
  <c r="C98" i="2"/>
  <c r="F98" i="2" s="1"/>
  <c r="G98" i="2" s="1"/>
  <c r="C97" i="2"/>
  <c r="F97" i="2" s="1"/>
  <c r="G97" i="2" s="1"/>
  <c r="F96" i="2"/>
  <c r="G96" i="2" s="1"/>
  <c r="C95" i="2"/>
  <c r="F95" i="2" s="1"/>
  <c r="G95" i="2" s="1"/>
  <c r="C94" i="2"/>
  <c r="F94" i="2" s="1"/>
  <c r="G94" i="2" s="1"/>
  <c r="F93" i="2"/>
  <c r="G93" i="2" s="1"/>
  <c r="C93" i="2"/>
  <c r="C92" i="2"/>
  <c r="F92" i="2" s="1"/>
  <c r="G92" i="2" s="1"/>
  <c r="C91" i="2"/>
  <c r="F91" i="2" s="1"/>
  <c r="G91" i="2" s="1"/>
  <c r="G116" i="2" s="1"/>
  <c r="C87" i="2"/>
  <c r="F87" i="2" s="1"/>
  <c r="G87" i="2" s="1"/>
  <c r="C86" i="2"/>
  <c r="F86" i="2" s="1"/>
  <c r="G86" i="2" s="1"/>
  <c r="F85" i="2"/>
  <c r="G85" i="2" s="1"/>
  <c r="C85" i="2"/>
  <c r="F84" i="2"/>
  <c r="G84" i="2" s="1"/>
  <c r="C83" i="2"/>
  <c r="F83" i="2" s="1"/>
  <c r="G83" i="2" s="1"/>
  <c r="F82" i="2"/>
  <c r="G82" i="2" s="1"/>
  <c r="C82" i="2"/>
  <c r="C81" i="2"/>
  <c r="F81" i="2" s="1"/>
  <c r="G81" i="2" s="1"/>
  <c r="C80" i="2"/>
  <c r="F80" i="2" s="1"/>
  <c r="G80" i="2" s="1"/>
  <c r="C79" i="2"/>
  <c r="F79" i="2" s="1"/>
  <c r="G79" i="2" s="1"/>
  <c r="F78" i="2"/>
  <c r="G78" i="2" s="1"/>
  <c r="C78" i="2"/>
  <c r="C77" i="2"/>
  <c r="F77" i="2" s="1"/>
  <c r="G77" i="2" s="1"/>
  <c r="C76" i="2"/>
  <c r="F76" i="2" s="1"/>
  <c r="G76" i="2" s="1"/>
  <c r="C75" i="2"/>
  <c r="F75" i="2" s="1"/>
  <c r="G75" i="2" s="1"/>
  <c r="F74" i="2"/>
  <c r="G74" i="2" s="1"/>
  <c r="C74" i="2"/>
  <c r="C73" i="2"/>
  <c r="F73" i="2" s="1"/>
  <c r="G73" i="2" s="1"/>
  <c r="F72" i="2"/>
  <c r="G72" i="2" s="1"/>
  <c r="F71" i="2"/>
  <c r="G71" i="2" s="1"/>
  <c r="C71" i="2"/>
  <c r="C70" i="2"/>
  <c r="F70" i="2" s="1"/>
  <c r="G70" i="2" s="1"/>
  <c r="C69" i="2"/>
  <c r="F69" i="2" s="1"/>
  <c r="G69" i="2" s="1"/>
  <c r="C68" i="2"/>
  <c r="F68" i="2" s="1"/>
  <c r="G68" i="2" s="1"/>
  <c r="F67" i="2"/>
  <c r="G67" i="2" s="1"/>
  <c r="C67" i="2"/>
  <c r="C66" i="2"/>
  <c r="F66" i="2" s="1"/>
  <c r="G66" i="2" s="1"/>
  <c r="C65" i="2"/>
  <c r="F65" i="2" s="1"/>
  <c r="G65" i="2" s="1"/>
  <c r="C64" i="2"/>
  <c r="F64" i="2" s="1"/>
  <c r="G64" i="2" s="1"/>
  <c r="F63" i="2"/>
  <c r="G63" i="2" s="1"/>
  <c r="C63" i="2"/>
  <c r="C62" i="2"/>
  <c r="F62" i="2" s="1"/>
  <c r="G62" i="2" s="1"/>
  <c r="C61" i="2"/>
  <c r="F61" i="2" s="1"/>
  <c r="G61" i="2" s="1"/>
  <c r="C60" i="2"/>
  <c r="F60" i="2" s="1"/>
  <c r="G60" i="2" s="1"/>
  <c r="F59" i="2"/>
  <c r="G59" i="2" s="1"/>
  <c r="C59" i="2"/>
  <c r="C58" i="2"/>
  <c r="F58" i="2" s="1"/>
  <c r="G58" i="2" s="1"/>
  <c r="C57" i="2"/>
  <c r="F57" i="2" s="1"/>
  <c r="G57" i="2" s="1"/>
  <c r="C56" i="2"/>
  <c r="F56" i="2" s="1"/>
  <c r="G56" i="2" s="1"/>
  <c r="F55" i="2"/>
  <c r="G55" i="2" s="1"/>
  <c r="C55" i="2"/>
  <c r="C54" i="2"/>
  <c r="F54" i="2" s="1"/>
  <c r="G54" i="2" s="1"/>
  <c r="C53" i="2"/>
  <c r="F53" i="2" s="1"/>
  <c r="G53" i="2" s="1"/>
  <c r="C52" i="2"/>
  <c r="F52" i="2" s="1"/>
  <c r="G52" i="2" s="1"/>
  <c r="C45" i="2"/>
  <c r="F45" i="2" s="1"/>
  <c r="G45" i="2" s="1"/>
  <c r="F44" i="2"/>
  <c r="G44" i="2" s="1"/>
  <c r="C44" i="2"/>
  <c r="C43" i="2"/>
  <c r="F43" i="2" s="1"/>
  <c r="G43" i="2" s="1"/>
  <c r="C42" i="2"/>
  <c r="F42" i="2" s="1"/>
  <c r="G42" i="2" s="1"/>
  <c r="C41" i="2"/>
  <c r="F41" i="2" s="1"/>
  <c r="G41" i="2" s="1"/>
  <c r="F40" i="2"/>
  <c r="G40" i="2" s="1"/>
  <c r="C40" i="2"/>
  <c r="C39" i="2"/>
  <c r="F39" i="2" s="1"/>
  <c r="G39" i="2" s="1"/>
  <c r="C38" i="2"/>
  <c r="F38" i="2" s="1"/>
  <c r="G38" i="2" s="1"/>
  <c r="C37" i="2"/>
  <c r="F37" i="2" s="1"/>
  <c r="G37" i="2" s="1"/>
  <c r="F36" i="2"/>
  <c r="G36" i="2" s="1"/>
  <c r="C36" i="2"/>
  <c r="C35" i="2"/>
  <c r="F35" i="2" s="1"/>
  <c r="G35" i="2" s="1"/>
  <c r="C34" i="2"/>
  <c r="F34" i="2" s="1"/>
  <c r="G34" i="2" s="1"/>
  <c r="G33" i="2"/>
  <c r="F33" i="2"/>
  <c r="C32" i="2"/>
  <c r="F32" i="2" s="1"/>
  <c r="G32" i="2" s="1"/>
  <c r="C31" i="2"/>
  <c r="F31" i="2" s="1"/>
  <c r="G31" i="2" s="1"/>
  <c r="C30" i="2"/>
  <c r="F30" i="2" s="1"/>
  <c r="G30" i="2" s="1"/>
  <c r="F29" i="2"/>
  <c r="G29" i="2" s="1"/>
  <c r="C29" i="2"/>
  <c r="C28" i="2"/>
  <c r="F28" i="2" s="1"/>
  <c r="G28" i="2" s="1"/>
  <c r="C27" i="2"/>
  <c r="F27" i="2" s="1"/>
  <c r="G27" i="2" s="1"/>
  <c r="C26" i="2"/>
  <c r="F26" i="2" s="1"/>
  <c r="G26" i="2" s="1"/>
  <c r="F25" i="2"/>
  <c r="G25" i="2" s="1"/>
  <c r="C25" i="2"/>
  <c r="G88" i="2" l="1"/>
  <c r="G46" i="2"/>
  <c r="G117" i="2" s="1"/>
  <c r="G118" i="2" l="1"/>
  <c r="G120" i="2" s="1"/>
</calcChain>
</file>

<file path=xl/sharedStrings.xml><?xml version="1.0" encoding="utf-8"?>
<sst xmlns="http://schemas.openxmlformats.org/spreadsheetml/2006/main" count="2774" uniqueCount="890">
  <si>
    <t>Ward's Natural Science  PO Box 92912    Rochester, NY 14962-9012 Fax 877-247-0176 Phone 800-962-2660</t>
  </si>
  <si>
    <t>Peggy Ackerman, bids@wardsci.com</t>
  </si>
  <si>
    <r>
      <t xml:space="preserve">USE PROMO CODE </t>
    </r>
    <r>
      <rPr>
        <b/>
        <i/>
        <sz val="18"/>
        <color indexed="10"/>
        <rFont val="Arial"/>
        <family val="2"/>
      </rPr>
      <t>WCASE2020</t>
    </r>
    <r>
      <rPr>
        <sz val="18"/>
        <color indexed="10"/>
        <rFont val="Arial"/>
        <family val="2"/>
      </rPr>
      <t xml:space="preserve"> for 10% off</t>
    </r>
  </si>
  <si>
    <t xml:space="preserve"> Free shipping on orders over $250</t>
  </si>
  <si>
    <t>CASE Teachers: We recommend you consolidate your orders to take advantage of this free shipping offer.</t>
  </si>
  <si>
    <t>Ward's Order Form</t>
  </si>
  <si>
    <t>School Name</t>
  </si>
  <si>
    <t>Contact Person</t>
  </si>
  <si>
    <t>Contact Phone</t>
  </si>
  <si>
    <t>Contact Email Address</t>
  </si>
  <si>
    <t>PO Number</t>
  </si>
  <si>
    <t>Billing Information</t>
  </si>
  <si>
    <t>Shipping Information</t>
  </si>
  <si>
    <t xml:space="preserve">Mailing Address </t>
  </si>
  <si>
    <t>Mailing Address</t>
  </si>
  <si>
    <t>City</t>
  </si>
  <si>
    <t>State</t>
  </si>
  <si>
    <t>Zip</t>
  </si>
  <si>
    <t>Laboratory Equipment Listing</t>
  </si>
  <si>
    <t>Quantity Recommended</t>
  </si>
  <si>
    <t>Quantity Needed</t>
  </si>
  <si>
    <t>Item #</t>
  </si>
  <si>
    <t>Unit</t>
  </si>
  <si>
    <t>Item</t>
  </si>
  <si>
    <t>Item Price</t>
  </si>
  <si>
    <t>Item Total</t>
  </si>
  <si>
    <t>Each</t>
  </si>
  <si>
    <t>5ml volumetric pipet</t>
  </si>
  <si>
    <t>https://wardsci.com/store/catalog/product.jsp?catalog_number=</t>
  </si>
  <si>
    <t>https://wardsci.com/store/catalog/product.jsp?catalog_number=470190-852</t>
  </si>
  <si>
    <t>470190-852</t>
  </si>
  <si>
    <t>Autoclave (recommended) or pressure cooker</t>
  </si>
  <si>
    <t>https://wardsci.com/store/catalog/product.jsp?catalog_number=470230-598</t>
  </si>
  <si>
    <t>470230-598</t>
  </si>
  <si>
    <t>Beaker tongs</t>
  </si>
  <si>
    <t>https://wardsci.com/store/catalog/product.jsp?catalog_number=470019-542</t>
  </si>
  <si>
    <t>470019-542</t>
  </si>
  <si>
    <t xml:space="preserve">Bunsen burner </t>
  </si>
  <si>
    <t>https://wardsci.com/store/catalog/product.jsp?catalog_number=470148-792</t>
  </si>
  <si>
    <t>470148-792</t>
  </si>
  <si>
    <t>Burner tubing</t>
  </si>
  <si>
    <t>https://wardsci.com/store/catalog/product.jsp?catalog_number=470144-892</t>
  </si>
  <si>
    <t>470144-892</t>
  </si>
  <si>
    <t>Electronic balance</t>
  </si>
  <si>
    <t>https://wardsci.com/store/catalog/product.jsp?catalog_number=470003-232</t>
  </si>
  <si>
    <t>470003-232</t>
  </si>
  <si>
    <t>Hot plate/stirrer</t>
  </si>
  <si>
    <t>https://wardsci.com/store/catalog/product.jsp?catalog_number=470015-810</t>
  </si>
  <si>
    <t>470015-810</t>
  </si>
  <si>
    <t>Incubator</t>
  </si>
  <si>
    <t>https://wardsci.com/store/catalog/product.jsp?catalog_number=470001-908</t>
  </si>
  <si>
    <t>470001-908</t>
  </si>
  <si>
    <t>10806-354</t>
  </si>
  <si>
    <t>Metal inoculating loops</t>
  </si>
  <si>
    <t>https://wardsci.com/store/catalog/product.jsp?catalog_number=470018-922</t>
  </si>
  <si>
    <t>470018-922</t>
  </si>
  <si>
    <t>Microscope, 100X compound</t>
  </si>
  <si>
    <t>https://wardsci.com/store/catalog/product.jsp?catalog_number=470014-518</t>
  </si>
  <si>
    <t>470014-518</t>
  </si>
  <si>
    <t>Mortar and pestle</t>
  </si>
  <si>
    <t>https://wardsci.com/store/catalog/product.jsp?catalog_number=470019-978</t>
  </si>
  <si>
    <t>470019-978</t>
  </si>
  <si>
    <t>Pipet pump, 1-10ml</t>
  </si>
  <si>
    <t>https://wardsci.com/store/catalog/product.jsp?catalog_number=470148-666</t>
  </si>
  <si>
    <t>470148-666</t>
  </si>
  <si>
    <t>Ring stand</t>
  </si>
  <si>
    <t>https://wardsci.com/store/catalog/product.jsp?catalog_number=470019-496</t>
  </si>
  <si>
    <t>470019-496</t>
  </si>
  <si>
    <t>Pkg</t>
  </si>
  <si>
    <t>Stop watches (6 per pack)</t>
  </si>
  <si>
    <t>https://wardsci.com/store/catalog/product.jsp?catalog_number=470175-286</t>
  </si>
  <si>
    <t>470175-286</t>
  </si>
  <si>
    <t>Sets</t>
  </si>
  <si>
    <t>Test tube racks, 5 each</t>
  </si>
  <si>
    <t>https://wardsci.com/store/catalog/product.jsp?catalog_number=470199-488</t>
  </si>
  <si>
    <t>470199-488</t>
  </si>
  <si>
    <t>Utility clamp</t>
  </si>
  <si>
    <t>https://wardsci.com/store/catalog/product.jsp?catalog_number=470019-518</t>
  </si>
  <si>
    <t>470019-518</t>
  </si>
  <si>
    <t>OPTIONAL</t>
  </si>
  <si>
    <t>Class II Biosafety Cabinet</t>
  </si>
  <si>
    <t>https://wardsci.com/store/catalog/product.jsp?catalog_number=89413-130</t>
  </si>
  <si>
    <t>89413-130</t>
  </si>
  <si>
    <t>Environmental chamber</t>
  </si>
  <si>
    <t>https://wardsci.com/store/catalog/product.jsp?catalog_number=470201-564</t>
  </si>
  <si>
    <t>470201-564</t>
  </si>
  <si>
    <t>Goggle Cabinet and Sanitizer</t>
  </si>
  <si>
    <t>https://wardsci.com/store/catalog/product.jsp?catalog_number=470017-114</t>
  </si>
  <si>
    <t>470017-114</t>
  </si>
  <si>
    <t>Lab Freezer, -20°C, manual defrost</t>
  </si>
  <si>
    <t>https://wardsci.com/store/catalog/product.jsp?catalog_number=10819-894</t>
  </si>
  <si>
    <t>10819-894</t>
  </si>
  <si>
    <t>Lab Refrigerator, 4°C</t>
  </si>
  <si>
    <t>https://wardsci.com/store/catalog/product.jsp?catalog_number=470020-074</t>
  </si>
  <si>
    <t>470020-074</t>
  </si>
  <si>
    <t>Section Total</t>
  </si>
  <si>
    <t>Laboratory Supplies Listing</t>
  </si>
  <si>
    <t>Non-Consumables</t>
  </si>
  <si>
    <r>
      <t xml:space="preserve">Quantity </t>
    </r>
    <r>
      <rPr>
        <b/>
        <sz val="9"/>
        <rFont val="Arial"/>
        <family val="2"/>
      </rPr>
      <t>Recommended</t>
    </r>
  </si>
  <si>
    <t>1000ml beaker</t>
  </si>
  <si>
    <t>https://wardsci.com/store/catalog/product.jsp?catalog_number=470191-202</t>
  </si>
  <si>
    <t>470191-202</t>
  </si>
  <si>
    <t>1000ml square bottle, Pyrex with cap</t>
  </si>
  <si>
    <t>https://wardsci.com/store/catalog/product.jsp?catalog_number=470211-368</t>
  </si>
  <si>
    <t>470211-368</t>
  </si>
  <si>
    <t>1000ml graduated cylinder</t>
  </si>
  <si>
    <t>https://wardsci.com/store/catalog/product.jsp?catalog_number=470013-536</t>
  </si>
  <si>
    <t>470013-536</t>
  </si>
  <si>
    <t>2000ml volumetric flask with cap</t>
  </si>
  <si>
    <t>https://wardsci.com/store/catalog/product.jsp?catalog_number=470149-060</t>
  </si>
  <si>
    <t>470149-060</t>
  </si>
  <si>
    <t>100ml beaker</t>
  </si>
  <si>
    <t>https://wardsci.com/store/catalog/product.jsp?catalog_number=470191-148</t>
  </si>
  <si>
    <t>470191-148</t>
  </si>
  <si>
    <t>100ml graduated cylinder</t>
  </si>
  <si>
    <t>https://wardsci.com/store/catalog/product.jsp?catalog_number=470148-732</t>
  </si>
  <si>
    <t>470148-732</t>
  </si>
  <si>
    <t>125ml media bottle</t>
  </si>
  <si>
    <t>https://wardsci.com/store/catalog/product.jsp?catalog_number=470205-564</t>
  </si>
  <si>
    <t>470205-564</t>
  </si>
  <si>
    <t>100ml volumetric flasks</t>
  </si>
  <si>
    <t>https://wardsci.com/store/catalog/product.jsp?catalog_number=470148-908</t>
  </si>
  <si>
    <t>470148-908</t>
  </si>
  <si>
    <t>10ml graduated cylinder</t>
  </si>
  <si>
    <t>https://wardsci.com/store/catalog/product.jsp?catalog_number=470174-208</t>
  </si>
  <si>
    <t>470174-208</t>
  </si>
  <si>
    <t>250ml beakers</t>
  </si>
  <si>
    <t>https://wardsci.com/store/catalog/product.jsp?catalog_number=470191-150</t>
  </si>
  <si>
    <t>470191-150</t>
  </si>
  <si>
    <t>250ml reagent bottle with pouring lip</t>
  </si>
  <si>
    <t>https://wardsci.com/store/catalog/product.jsp?catalog_number=470174-294</t>
  </si>
  <si>
    <t>470174-294</t>
  </si>
  <si>
    <t>250ml Erlenmeyer flask</t>
  </si>
  <si>
    <t>https://wardsci.com/store/catalog/product.jsp?catalog_number=470191-164</t>
  </si>
  <si>
    <t>470191-164</t>
  </si>
  <si>
    <t>400ml beaker</t>
  </si>
  <si>
    <t>https://wardsci.com/store/catalog/product.jsp?catalog_number=470191-200</t>
  </si>
  <si>
    <t>470191-200</t>
  </si>
  <si>
    <t>500ml Erlenmeyer flask</t>
  </si>
  <si>
    <t>https://wardsci.com/store/catalog/product.jsp?catalog_number=470191-218</t>
  </si>
  <si>
    <t>470191-218</t>
  </si>
  <si>
    <t>50ml beaker</t>
  </si>
  <si>
    <t>https://wardsci.com/store/catalog/product.jsp?catalog_number=470191-198</t>
  </si>
  <si>
    <t>470191-198</t>
  </si>
  <si>
    <t>Alcohol burner</t>
  </si>
  <si>
    <t>https://wardsci.com/store/catalog/product.jsp?catalog_number=470104-062</t>
  </si>
  <si>
    <t>470104-062</t>
  </si>
  <si>
    <t>Beaker brush</t>
  </si>
  <si>
    <t>https://wardsci.com/store/catalog/product.jsp?catalog_number=470146-902</t>
  </si>
  <si>
    <t>470146-902</t>
  </si>
  <si>
    <t>Pair</t>
  </si>
  <si>
    <t>Chemical goggles</t>
  </si>
  <si>
    <t>https://wardsci.com/store/catalog/product.jsp?catalog_number=470005-688</t>
  </si>
  <si>
    <t>470005-688</t>
  </si>
  <si>
    <t>Cork borer</t>
  </si>
  <si>
    <t>https://wardsci.com/store/catalog/product.jsp?catalog_number=470019-712</t>
  </si>
  <si>
    <t>470019-712</t>
  </si>
  <si>
    <r>
      <t>Distilled 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 bottle</t>
    </r>
  </si>
  <si>
    <t>https://wardsci.com/store/catalog/product.jsp?catalog_number=470161-290</t>
  </si>
  <si>
    <t>470161-290</t>
  </si>
  <si>
    <t>470014-600</t>
  </si>
  <si>
    <t>Kit</t>
  </si>
  <si>
    <t>DNA Model Packet (10 kits)</t>
  </si>
  <si>
    <t>Forceps</t>
  </si>
  <si>
    <t>https://wardsci.com/store/catalog/product.jsp?catalog_number=470018-870</t>
  </si>
  <si>
    <t>470018-870</t>
  </si>
  <si>
    <t>Glass stirring rods, 8”, 12ea</t>
  </si>
  <si>
    <t>https://wardsci.com/store/catalog/product.jsp?catalog_number=470020-788</t>
  </si>
  <si>
    <t>470020-788</t>
  </si>
  <si>
    <t>Hot Hand Protector</t>
  </si>
  <si>
    <t>https://wardsci.com/store/catalog/product.jsp?catalog_number=470148-668</t>
  </si>
  <si>
    <t>470148-668</t>
  </si>
  <si>
    <t>Lab apron</t>
  </si>
  <si>
    <t>https://wardsci.com/store/catalog/product.jsp?catalog_number=470148-648</t>
  </si>
  <si>
    <t>470148-648</t>
  </si>
  <si>
    <t>Lab coat, size L</t>
  </si>
  <si>
    <t>https://wardsci.com/store/catalog/product.jsp?catalog_number=10141-344</t>
  </si>
  <si>
    <t>10141-344</t>
  </si>
  <si>
    <t>Plant and animal cell slide</t>
  </si>
  <si>
    <t>https://wardsci.com/store/catalog/product.jsp?catalog_number=470182-508</t>
  </si>
  <si>
    <t>470182-508</t>
  </si>
  <si>
    <t>Porcelain evaporating dish</t>
  </si>
  <si>
    <t>https://wardsci.com/store/catalog/product.jsp?catalog_number=470153-510</t>
  </si>
  <si>
    <t>470153-510</t>
  </si>
  <si>
    <t>Safety glasses</t>
  </si>
  <si>
    <t>https://wardsci.com/store/catalog/product.jsp?catalog_number=470016-082</t>
  </si>
  <si>
    <t>470016-082</t>
  </si>
  <si>
    <t>Scalpel</t>
  </si>
  <si>
    <t>https://wardsci.com/store/catalog/product.jsp?catalog_number=470146-848</t>
  </si>
  <si>
    <t>470146-848</t>
  </si>
  <si>
    <t>Small lab scoop</t>
  </si>
  <si>
    <t>https://wardsci.com/store/catalog/product.jsp?catalog_number=470177-948</t>
  </si>
  <si>
    <t>470177-948</t>
  </si>
  <si>
    <t>Small plastic funnel</t>
  </si>
  <si>
    <t>https://wardsci.com/store/catalog/product.jsp?catalog_number=470189-620</t>
  </si>
  <si>
    <t>470189-620</t>
  </si>
  <si>
    <t>470153-816</t>
  </si>
  <si>
    <t>Stir bars, 1"x5/16"</t>
  </si>
  <si>
    <t>https://wardsci.com/store/catalog/product.jsp?catalog_number=470153-814</t>
  </si>
  <si>
    <t>470153-814</t>
  </si>
  <si>
    <t>Test tube brushes</t>
  </si>
  <si>
    <t>https://wardsci.com/store/catalog/product.jsp?catalog_number=470203-398</t>
  </si>
  <si>
    <t>470203-398</t>
  </si>
  <si>
    <t>Thermometer, partial immersion</t>
  </si>
  <si>
    <t>https://wardsci.com/store/catalog/product.jsp?catalog_number=470019-652</t>
  </si>
  <si>
    <t>470019-652</t>
  </si>
  <si>
    <t>Test tube, 16x125mm, pkg of 72</t>
  </si>
  <si>
    <t>https://wardsci.com/store/catalog/product.jsp?catalog_number=470149-250</t>
  </si>
  <si>
    <t>470149-250</t>
  </si>
  <si>
    <t/>
  </si>
  <si>
    <t>Consumables</t>
  </si>
  <si>
    <t>1ml graduated transfer pipets, 500 disposable</t>
  </si>
  <si>
    <t>https://wardsci.com/store/catalog/product.jsp?catalog_number=470017-122</t>
  </si>
  <si>
    <t>470017-122</t>
  </si>
  <si>
    <t>1ml graduated sterile transfer pipet, 500 disposable</t>
  </si>
  <si>
    <t>https://wardsci.com/store/catalog/product.jsp?catalog_number=470160-244</t>
  </si>
  <si>
    <t>470160-244</t>
  </si>
  <si>
    <t>100mm sterile petri dishes, 20</t>
  </si>
  <si>
    <t>https://wardsci.com/store/catalog/product.jsp?catalog_number=470210-568</t>
  </si>
  <si>
    <t>470210-568</t>
  </si>
  <si>
    <t>15 ml tube with twist-on cap, 50</t>
  </si>
  <si>
    <t>https://wardsci.com/store/catalog/product.jsp?catalog_number=470150-966</t>
  </si>
  <si>
    <t>470150-966</t>
  </si>
  <si>
    <t>Autoclave bags</t>
  </si>
  <si>
    <t>https://wardsci.com/store/catalog/product.jsp?catalog_number=470020-942</t>
  </si>
  <si>
    <t>470020-942</t>
  </si>
  <si>
    <t>470300-454</t>
  </si>
  <si>
    <t>Bottle</t>
  </si>
  <si>
    <t>Bromthymol blue indicator solution</t>
  </si>
  <si>
    <t>Box</t>
  </si>
  <si>
    <t>Disposable gloves, small</t>
  </si>
  <si>
    <t>https://wardsci.com/store/catalog/product.jsp?catalog_number=470153-640</t>
  </si>
  <si>
    <t>470153-640</t>
  </si>
  <si>
    <t>Disposable gloves, medium</t>
  </si>
  <si>
    <t>https://wardsci.com/store/catalog/product.jsp?catalog_number=470018-304</t>
  </si>
  <si>
    <t>470018-304</t>
  </si>
  <si>
    <t>Disposable gloves, large</t>
  </si>
  <si>
    <t>https://wardsci.com/store/catalog/product.jsp?catalog_number=470225-214</t>
  </si>
  <si>
    <t>470225-214</t>
  </si>
  <si>
    <t>470301-058</t>
  </si>
  <si>
    <t>95% ethyl alcohol (ethanol)</t>
  </si>
  <si>
    <t>https://wardsci.com/store/catalog/product.jsp?catalog_number=470013-066</t>
  </si>
  <si>
    <t>470013-066</t>
  </si>
  <si>
    <t>Laboratory tape, 10 rolls</t>
  </si>
  <si>
    <t>https://wardsci.com/store/catalog/product.jsp?catalog_number=470144-262</t>
  </si>
  <si>
    <t>470144-262</t>
  </si>
  <si>
    <t>Roll</t>
  </si>
  <si>
    <t>Parafilm</t>
  </si>
  <si>
    <t>https://wardsci.com/store/catalog/product.jsp?catalog_number=470152-246</t>
  </si>
  <si>
    <t>470152-246</t>
  </si>
  <si>
    <t>470306-940</t>
  </si>
  <si>
    <t>Plastic weigh boats, 250</t>
  </si>
  <si>
    <t>https://wardsci.com/store/catalog/product.jsp?catalog_number=470199-958</t>
  </si>
  <si>
    <t>470199-958</t>
  </si>
  <si>
    <t>Sterile indicator tape</t>
  </si>
  <si>
    <t>https://wardsci.com/store/catalog/product.jsp?catalog_number=470149-172</t>
  </si>
  <si>
    <t>470149-172</t>
  </si>
  <si>
    <t>Tubes</t>
  </si>
  <si>
    <t>Sterile screw cap culture tubes, 16x100mm</t>
  </si>
  <si>
    <t>https://wardsci.com/store/catalog/product.jsp?catalog_number=470149-608</t>
  </si>
  <si>
    <t>470149-608</t>
  </si>
  <si>
    <t>10x TE solution</t>
  </si>
  <si>
    <t>https://wardsci.com/store/catalog/product.jsp?catalog_number=470302-974</t>
  </si>
  <si>
    <t>470302-974</t>
  </si>
  <si>
    <t>470312-522</t>
  </si>
  <si>
    <t>Biuret Reagent Solution, 100ml</t>
  </si>
  <si>
    <t>https://wardsci.com/store/catalog/product.jsp?catalog_number=470300-396</t>
  </si>
  <si>
    <t>470300-396</t>
  </si>
  <si>
    <r>
      <t>CaCl</t>
    </r>
    <r>
      <rPr>
        <vertAlign val="subscript"/>
        <sz val="10"/>
        <color indexed="8"/>
        <rFont val="Arial"/>
        <family val="2"/>
      </rPr>
      <t>2</t>
    </r>
  </si>
  <si>
    <t>https://wardsci.com/store/catalog/product.jsp?catalog_number=470300-556</t>
  </si>
  <si>
    <t>470300-556</t>
  </si>
  <si>
    <t>LB broth powder</t>
  </si>
  <si>
    <t>https://wardsci.com/store/catalog/product.jsp?catalog_number=470180-630</t>
  </si>
  <si>
    <t>470180-630</t>
  </si>
  <si>
    <t>Kimwipes (lint-free tissues)</t>
  </si>
  <si>
    <t>https://wardsci.com/store/catalog/product.jsp?catalog_number=470173-504</t>
  </si>
  <si>
    <t>470173-504</t>
  </si>
  <si>
    <t>470030-304</t>
  </si>
  <si>
    <t>DNA Depot: Bioremediation by Oil-Eating Bacteria Lab Activity</t>
  </si>
  <si>
    <t>https://wardsci.com/store/catalog/product.jsp?catalog_number=470003-038</t>
  </si>
  <si>
    <t>470003-038</t>
  </si>
  <si>
    <t>Periodic Table of  Elements Notebook Charts (10 pack)</t>
  </si>
  <si>
    <t>https://wardsci.com/store/catalog/product.jsp?catalog_number=470165-562</t>
  </si>
  <si>
    <t>470165-562</t>
  </si>
  <si>
    <t>470150-762</t>
  </si>
  <si>
    <t>Cenco Laboratory Notebook</t>
  </si>
  <si>
    <t>https://wardsci.com/store/catalog/product.jsp?catalog_number=470147-460</t>
  </si>
  <si>
    <t>470147-460</t>
  </si>
  <si>
    <t>Wood splint (114x5mm), 100 ct</t>
  </si>
  <si>
    <t>https://wardsci.com/store/catalog/product.jsp?catalog_number=470104-504</t>
  </si>
  <si>
    <t>470104-504</t>
  </si>
  <si>
    <t>NaCl</t>
  </si>
  <si>
    <t>https://wardsci.com/store/catalog/product.jsp?catalog_number=470302-522</t>
  </si>
  <si>
    <t>470302-522</t>
  </si>
  <si>
    <t>Order Total</t>
  </si>
  <si>
    <t>Promo Code: WCASE2020</t>
  </si>
  <si>
    <t>CASE 10% Discount</t>
  </si>
  <si>
    <t>Shipping added to total once order is placed</t>
  </si>
  <si>
    <t>TOTAL COST</t>
  </si>
  <si>
    <t>Ward's Science  5100 West Henrietta Road PO Box 92912                     Rochester, NY 14962-9012 Fax 877-247-0176 Phone 800-962-2660</t>
  </si>
  <si>
    <t>CASE Teachers: We recommend you consolidate your orders to take advantage of this free shipping offer</t>
  </si>
  <si>
    <t>Compound microscope</t>
  </si>
  <si>
    <t>Electronic balances, 150 gram capacity</t>
  </si>
  <si>
    <t>https://wardsci.com/store/catalog/product.jsp?catalog_number=470003-234</t>
  </si>
  <si>
    <t>470003-234</t>
  </si>
  <si>
    <t>Hot plates</t>
  </si>
  <si>
    <t>Lab Incubator</t>
  </si>
  <si>
    <t>https://wardsci.com/store/catalog/product.jsp?catalog_number=470020-304</t>
  </si>
  <si>
    <t>470020-304</t>
  </si>
  <si>
    <t>Ring stand clamp, 4.5” support rings</t>
  </si>
  <si>
    <t>https://wardsci.com/store/catalog/product.jsp?catalog_number=470157-270</t>
  </si>
  <si>
    <t>470157-270</t>
  </si>
  <si>
    <t>Stop watch, MyChron, Individual student timers (6 pk)</t>
  </si>
  <si>
    <t>https://wardsci.com/store/catalog/product.jsp?catalog_number=470191-188</t>
  </si>
  <si>
    <t>470191-188</t>
  </si>
  <si>
    <t>https://wardsci.com/store/catalog/product.jsp?catalog_number=470211-442</t>
  </si>
  <si>
    <t>470211-442</t>
  </si>
  <si>
    <t>125ml wide mouth bottle with lid</t>
  </si>
  <si>
    <t>https://wardsci.com/store/catalog/product.jsp?catalog_number=470178-140</t>
  </si>
  <si>
    <t>470178-140</t>
  </si>
  <si>
    <t>PKG</t>
  </si>
  <si>
    <t>25x150mm screw top test tube Pk/72</t>
  </si>
  <si>
    <t>https://wardsci.com/store/catalog/product.jsp?catalog_number=470149-260</t>
  </si>
  <si>
    <t>470149-260</t>
  </si>
  <si>
    <t>50ml beakers</t>
  </si>
  <si>
    <t>600 ml beakers</t>
  </si>
  <si>
    <t>https://wardsci.com/store/catalog/product.jsp?catalog_number=470191-152</t>
  </si>
  <si>
    <t>470191-152</t>
  </si>
  <si>
    <t>Dissection kit</t>
  </si>
  <si>
    <t>https://wardsci.com/store/catalog/product.jsp?catalog_number=470002-888</t>
  </si>
  <si>
    <t>470002-888</t>
  </si>
  <si>
    <t>Pipet Dropper Flint Gls 105 mm 2ml Pkg/12</t>
  </si>
  <si>
    <t>https://wardsci.com/store/catalog/product.jsp?catalog_number=470157-064</t>
  </si>
  <si>
    <t>470157-064</t>
  </si>
  <si>
    <t>Hot hand protector</t>
  </si>
  <si>
    <t>Lab aprons</t>
  </si>
  <si>
    <t>Paper containers (Ward's #30W0860) total quantity 25</t>
  </si>
  <si>
    <t>https://wardsci.com/store/catalog/product.jsp?catalog_number=470206-480</t>
  </si>
  <si>
    <t>470206-480</t>
  </si>
  <si>
    <t>Pipettes, 100/pkg</t>
  </si>
  <si>
    <t>https://wardsci.com/store/catalog/product.jsp?catalog_number=470020-860</t>
  </si>
  <si>
    <t>470020-860</t>
  </si>
  <si>
    <t>Rinse bottles</t>
  </si>
  <si>
    <t>https://wardsci.com/store/catalog/product.jsp?catalog_number=470191-300</t>
  </si>
  <si>
    <t>470191-300</t>
  </si>
  <si>
    <t>Lb</t>
  </si>
  <si>
    <t>Single hole stopper, size 6, 1 lb</t>
  </si>
  <si>
    <t>https://wardsci.com/store/catalog/product.jsp?catalog_number=470005-764</t>
  </si>
  <si>
    <t>470005-764</t>
  </si>
  <si>
    <t>Specimen jar lid, white metal, for 16 oz. jar</t>
  </si>
  <si>
    <t>https://wardsci.com/store/catalog/product.jsp?catalog_number=470176-072</t>
  </si>
  <si>
    <t>470176-072</t>
  </si>
  <si>
    <t>Specimen jar, 16 oz</t>
  </si>
  <si>
    <t>https://wardsci.com/store/catalog/product.jsp?catalog_number=470178-068</t>
  </si>
  <si>
    <t>470178-068</t>
  </si>
  <si>
    <t>Stirring rod, 8" glass, pkg 12</t>
  </si>
  <si>
    <t>Stopper-Eze,  15 ml bottle</t>
  </si>
  <si>
    <t>https://wardsci.com/store/catalog/product.jsp?catalog_number=470024-688</t>
  </si>
  <si>
    <t>470024-688</t>
  </si>
  <si>
    <t>Test tube racks</t>
  </si>
  <si>
    <t>https://wardsci.com/store/catalog/product.jsp?catalog_number=470148-876</t>
  </si>
  <si>
    <t>470148-876</t>
  </si>
  <si>
    <t>Thermometers, Celsius, partial immersion</t>
  </si>
  <si>
    <t>470014-892</t>
  </si>
  <si>
    <t>Weighing dish, pkg/250</t>
  </si>
  <si>
    <t>Disposable gloves, small Pk/100</t>
  </si>
  <si>
    <t>Disposable gloves, medium Pk/100</t>
  </si>
  <si>
    <t>Disposable gloves, large Pk/100</t>
  </si>
  <si>
    <t>Elodea densa, pkg/25 sprigs</t>
  </si>
  <si>
    <t>https://wardsci.com/store/catalog/product.jsp?catalog_number=470180-036</t>
  </si>
  <si>
    <t>470180-036</t>
  </si>
  <si>
    <t>or</t>
  </si>
  <si>
    <t xml:space="preserve"> (check your state's regulations)</t>
  </si>
  <si>
    <t>Elodea canadensis, pkg/25 sprigs</t>
  </si>
  <si>
    <t>https://wardsci.com/store/catalog/product.jsp?catalog_number=470180-090</t>
  </si>
  <si>
    <t>470180-090</t>
  </si>
  <si>
    <t>Lens paper, 50 pack</t>
  </si>
  <si>
    <t>https://wardsci.com/store/catalog/product.jsp?catalog_number=470206-456</t>
  </si>
  <si>
    <t>470206-456</t>
  </si>
  <si>
    <t>Microscope slide Pk/72</t>
  </si>
  <si>
    <t>https://wardsci.com/store/catalog/product.jsp?catalog_number=470145-790</t>
  </si>
  <si>
    <t>470145-790</t>
  </si>
  <si>
    <t>Microscope slide coverslip Pk/100</t>
  </si>
  <si>
    <t>https://wardsci.com/store/catalog/product.jsp?catalog_number=470148-658</t>
  </si>
  <si>
    <t>470148-658</t>
  </si>
  <si>
    <r>
      <t>Media, MicroLive Bacterial Media – nutrient agar (10/p</t>
    </r>
    <r>
      <rPr>
        <sz val="10"/>
        <rFont val="Arial"/>
        <family val="2"/>
      </rPr>
      <t>kg)</t>
    </r>
  </si>
  <si>
    <t>https://wardsci.com/store/catalog/product.jsp?catalog_number=470177-374</t>
  </si>
  <si>
    <t>470177-374</t>
  </si>
  <si>
    <t>Pond snails, pkg of 12</t>
  </si>
  <si>
    <t>https://wardsci.com/store/catalog/product.jsp?catalog_number=470177-318</t>
  </si>
  <si>
    <t>470177-318</t>
  </si>
  <si>
    <t>Razor blade, 100/box</t>
  </si>
  <si>
    <t>https://wardsci.com/store/catalog/product.jsp?catalog_number=470150-576</t>
  </si>
  <si>
    <t>470150-576</t>
  </si>
  <si>
    <t>Sheet</t>
  </si>
  <si>
    <t>Rock wool cubes, 98/sheet</t>
  </si>
  <si>
    <t>https://wardsci.com/store/catalog/product.jsp?catalog_number=470145-010</t>
  </si>
  <si>
    <t>470145-010</t>
  </si>
  <si>
    <t>Sterile cotton swabs, pkg 100</t>
  </si>
  <si>
    <t>https://wardsci.com/store/catalog/product.jsp?catalog_number=470150-426</t>
  </si>
  <si>
    <t>470150-426</t>
  </si>
  <si>
    <t>Shipping added once order is placed</t>
  </si>
  <si>
    <t>Notes or special instructions:</t>
  </si>
  <si>
    <t>Ward's Natural Science  PO Box 92912  Rochester, NY 14962-9012 Fax 877-247-0176 Phone 800-962-2660</t>
  </si>
  <si>
    <t>CASE Teachers: We recommend you consolidate your orders and place orders online to take advantage of this free shipping offer.</t>
  </si>
  <si>
    <t>Contact Email</t>
  </si>
  <si>
    <t>Electronic balance, 150 gram capacity</t>
  </si>
  <si>
    <t>Ring stand clamp</t>
  </si>
  <si>
    <t>Round jaw utility clamp</t>
  </si>
  <si>
    <t>Water bath</t>
  </si>
  <si>
    <t>https://wardsci.com/store/catalog/product.jsp?catalog_number=470006-622</t>
  </si>
  <si>
    <t>470006-622</t>
  </si>
  <si>
    <t>Refrigerator, 5.3 cubic feet with lock</t>
  </si>
  <si>
    <t>Stop watches, MyChron, 6 ea</t>
  </si>
  <si>
    <t>Beakers, 100 ml</t>
  </si>
  <si>
    <t>Beakers, 50 ml</t>
  </si>
  <si>
    <t>Beakers, 250 ml</t>
  </si>
  <si>
    <t>Beakers, 400 ml</t>
  </si>
  <si>
    <r>
      <t xml:space="preserve">Beakers, </t>
    </r>
    <r>
      <rPr>
        <sz val="10"/>
        <rFont val="Arial"/>
        <family val="2"/>
      </rPr>
      <t>600</t>
    </r>
    <r>
      <rPr>
        <sz val="10"/>
        <color indexed="8"/>
        <rFont val="Arial"/>
        <family val="2"/>
      </rPr>
      <t xml:space="preserve"> ml</t>
    </r>
  </si>
  <si>
    <t>Heat Conductometer</t>
  </si>
  <si>
    <t>https://wardsci.com/store/catalog/product.jsp?catalog_number=470148-760</t>
  </si>
  <si>
    <t>470148-760</t>
  </si>
  <si>
    <t>Compound Bar, 30cm Length</t>
  </si>
  <si>
    <t>https://wardsci.com/store/catalog/product.jsp?catalog_number=470005-408</t>
  </si>
  <si>
    <t>470005-408</t>
  </si>
  <si>
    <t>Pkgs</t>
  </si>
  <si>
    <t>Glass stirring rods (pkg/12)</t>
  </si>
  <si>
    <t>Graduated cylinder, 100 ml</t>
  </si>
  <si>
    <t>https://wardsci.com/store/catalog/product.jsp?catalog_number=470148-772</t>
  </si>
  <si>
    <t>470148-772</t>
  </si>
  <si>
    <t>Graduated cylinder, 10ml</t>
  </si>
  <si>
    <t>Petri dish, plastic (pkg 25)</t>
  </si>
  <si>
    <t>https://wardsci.com/store/catalog/product.jsp?catalog_number=470199-974</t>
  </si>
  <si>
    <t>470199-974</t>
  </si>
  <si>
    <t>Pipette, 6" plastic (pkg 100)</t>
  </si>
  <si>
    <t>Student safety glasses</t>
  </si>
  <si>
    <t>https://wardsci.com/store/catalog/product.jsp?catalog_number=470017-066</t>
  </si>
  <si>
    <t>470017-066</t>
  </si>
  <si>
    <t>Test tube rack (capacity of 12)</t>
  </si>
  <si>
    <t>https://wardsci.com/store/catalog/product.jsp?catalog_number=470124-120</t>
  </si>
  <si>
    <t>470124-120</t>
  </si>
  <si>
    <t>470005-898</t>
  </si>
  <si>
    <t>Utility tongs</t>
  </si>
  <si>
    <t>https://wardsci.com/store/catalog/product.jsp?catalog_number=470018-926</t>
  </si>
  <si>
    <t>470018-926</t>
  </si>
  <si>
    <t xml:space="preserve">1/4"x1/4"-36" lengths balsa wood </t>
  </si>
  <si>
    <t>https://wardsci.com/store/catalog/product.jsp?catalog_number=470041-836</t>
  </si>
  <si>
    <t>470041-836</t>
  </si>
  <si>
    <t>Copper sulfate, 500ml, 1.0 molar solution</t>
  </si>
  <si>
    <t>https://wardsci.com/store/catalog/product.jsp?catalog_number=470300-888</t>
  </si>
  <si>
    <t>470300-888</t>
  </si>
  <si>
    <t>Crushed charcoal</t>
  </si>
  <si>
    <t>https://wardsci.com/store/catalog/product.jsp?catalog_number=470300-690</t>
  </si>
  <si>
    <t>470300-690</t>
  </si>
  <si>
    <t>Gloves, latex, large</t>
  </si>
  <si>
    <t>https://wardsci.com/store/catalog/product.jsp?catalog_number=470157-562</t>
  </si>
  <si>
    <t>470157-562</t>
  </si>
  <si>
    <t>Gloves, latex, medium</t>
  </si>
  <si>
    <t>https://wardsci.com/store/catalog/product.jsp?catalog_number=470157-560</t>
  </si>
  <si>
    <t>470157-560</t>
  </si>
  <si>
    <t>Gloves, latex, small</t>
  </si>
  <si>
    <t>https://wardsci.com/store/catalog/product.jsp?catalog_number=470157-558</t>
  </si>
  <si>
    <t>470157-558</t>
  </si>
  <si>
    <t>Iron powder, 500 grams</t>
  </si>
  <si>
    <t>https://wardsci.com/store/catalog/product.jsp?catalog_number=470301-446</t>
  </si>
  <si>
    <t>470301-446</t>
  </si>
  <si>
    <t>Bag</t>
  </si>
  <si>
    <t>Peat moss</t>
  </si>
  <si>
    <t>https://wardsci.com/store/catalog/product.jsp?catalog_number=470153-626</t>
  </si>
  <si>
    <t>470153-626</t>
  </si>
  <si>
    <t>Polyvinyl alcohol, 5%, 1 L</t>
  </si>
  <si>
    <t>https://wardsci.com/store/catalog/product.jsp?catalog_number=470302-036</t>
  </si>
  <si>
    <t>470302-036</t>
  </si>
  <si>
    <t>Propylene glycol, 500ml</t>
  </si>
  <si>
    <t>https://wardsci.com/store/catalog/product.jsp?catalog_number=470302-296</t>
  </si>
  <si>
    <t>470302-296</t>
  </si>
  <si>
    <t>Sample</t>
  </si>
  <si>
    <t>Vermiculite</t>
  </si>
  <si>
    <t>https://wardsci.com/store/catalog/product.jsp?catalog_number=470021-148</t>
  </si>
  <si>
    <t>470021-148</t>
  </si>
  <si>
    <t>470306-942</t>
  </si>
  <si>
    <t>Package</t>
  </si>
  <si>
    <t>Weighing dish, 140 mm x 22 mm (pkg of 100)</t>
  </si>
  <si>
    <t>https://wardsci.com/store/catalog/product.jsp?catalog_number=470006-284</t>
  </si>
  <si>
    <t>470006-284</t>
  </si>
  <si>
    <t>Lab tape (pkg 10)</t>
  </si>
  <si>
    <r>
      <t xml:space="preserve">USE PROMO CODE </t>
    </r>
    <r>
      <rPr>
        <b/>
        <i/>
        <sz val="22"/>
        <color indexed="10"/>
        <rFont val="Arial"/>
        <family val="2"/>
      </rPr>
      <t>WCASE2020</t>
    </r>
    <r>
      <rPr>
        <sz val="22"/>
        <color indexed="10"/>
        <rFont val="Arial"/>
        <family val="2"/>
      </rPr>
      <t xml:space="preserve"> for 10% off</t>
    </r>
  </si>
  <si>
    <t>Free shipping on orders over $250</t>
  </si>
  <si>
    <t>Set</t>
  </si>
  <si>
    <t>Dissection Set, classroom set</t>
  </si>
  <si>
    <t>https://wardsci.com/store/catalog/product.jsp?catalog_number=470015-776</t>
  </si>
  <si>
    <t>470015-776</t>
  </si>
  <si>
    <t xml:space="preserve">Dissection trays, 16” x 30” with pad </t>
  </si>
  <si>
    <t>https://wardsci.com/store/catalog/product.jsp?catalog_number=470144-214</t>
  </si>
  <si>
    <t>470144-214</t>
  </si>
  <si>
    <t>Dissection Large Pan</t>
  </si>
  <si>
    <t>https://wardsci.com/store/catalog/product.jsp?catalog_number=470177-936</t>
  </si>
  <si>
    <t>470177-936</t>
  </si>
  <si>
    <t>20 (Optional)</t>
  </si>
  <si>
    <t>Dissection Large Pad</t>
  </si>
  <si>
    <t>https://wardsci.com/store/catalog/product.jsp?catalog_number=470006-170</t>
  </si>
  <si>
    <t>470006-170</t>
  </si>
  <si>
    <t>Dissection Large Pan Cover</t>
  </si>
  <si>
    <t>https://wardsci.com/store/catalog/product.jsp?catalog_number=470006-172</t>
  </si>
  <si>
    <t>470006-172</t>
  </si>
  <si>
    <t>Dissection pins</t>
  </si>
  <si>
    <t>https://wardsci.com/store/catalog/product.jsp?catalog_number=470018-850</t>
  </si>
  <si>
    <t>470018-850</t>
  </si>
  <si>
    <t>Electronic Scales, 200 gram capacity</t>
  </si>
  <si>
    <t>Incubator (1.0 cubic feet)</t>
  </si>
  <si>
    <t>Iron wire gauze, pkg 12</t>
  </si>
  <si>
    <t>https://wardsci.com/store/catalog/product.jsp?catalog_number=470019-500</t>
  </si>
  <si>
    <t>470019-500</t>
  </si>
  <si>
    <t>Microscope, Compound</t>
  </si>
  <si>
    <t>1 (Optional)</t>
  </si>
  <si>
    <t>470230-992</t>
  </si>
  <si>
    <t>USB Pupil Cam</t>
  </si>
  <si>
    <t>https://wardsci.com/store/catalog/product.jsp?catalog_number=470005-032</t>
  </si>
  <si>
    <t>470005-032</t>
  </si>
  <si>
    <t>Microscope, Dissecting</t>
  </si>
  <si>
    <t>https://wardsci.com/store/catalog/product.jsp?catalog_number=470012-230</t>
  </si>
  <si>
    <t>470012-230</t>
  </si>
  <si>
    <t>Rack, test tube, 9 capacity</t>
  </si>
  <si>
    <t>Ring stand clamp, 4” support rings</t>
  </si>
  <si>
    <t>Sharps container</t>
  </si>
  <si>
    <t>https://wardsci.com/store/catalog/product.jsp?catalog_number=470106-202</t>
  </si>
  <si>
    <t>470106-202</t>
  </si>
  <si>
    <t>Hot plate</t>
  </si>
  <si>
    <t>Stethoscope/sphygmomanometer kits</t>
  </si>
  <si>
    <t>https://wardsci.com/store/catalog/product.jsp?catalog_number=470019-078</t>
  </si>
  <si>
    <t>470019-078</t>
  </si>
  <si>
    <t>Student safety goggles</t>
  </si>
  <si>
    <t>Beakers, 600 ml</t>
  </si>
  <si>
    <t>Forceps, 6 ea</t>
  </si>
  <si>
    <t>https://wardsci.com/store/catalog/product.jsp?catalog_number=470156-704</t>
  </si>
  <si>
    <t>470156-704</t>
  </si>
  <si>
    <t>Graduated Cylinder, 100 ml</t>
  </si>
  <si>
    <t>Petri Dish, pkg 20</t>
  </si>
  <si>
    <t>Test tube, 16x125 mm, pkg of 72</t>
  </si>
  <si>
    <t>Razor Blades, pkg 100</t>
  </si>
  <si>
    <t>Scalpel Blades</t>
  </si>
  <si>
    <t>https://wardsci.com/store/catalog/product.jsp?catalog_number=470092-520</t>
  </si>
  <si>
    <t>470092-520</t>
  </si>
  <si>
    <t>lb</t>
  </si>
  <si>
    <t>Stopper, single hole, size 6</t>
  </si>
  <si>
    <t>Slides, agricultural parasites slide set</t>
  </si>
  <si>
    <t>https://wardsci.com/store/catalog/product.jsp?catalog_number=470183-552</t>
  </si>
  <si>
    <t>470183-552</t>
  </si>
  <si>
    <t>Slides</t>
  </si>
  <si>
    <t>Slides, animal cells</t>
  </si>
  <si>
    <t>https://wardsci.com/store/catalog/product.jsp?catalog_number=470177-556</t>
  </si>
  <si>
    <t>470177-556</t>
  </si>
  <si>
    <t xml:space="preserve">Slides, bacteria – three shapes, individual smears </t>
  </si>
  <si>
    <t>https://wardsci.com/store/catalog/product.jsp?catalog_number=470180-850</t>
  </si>
  <si>
    <t>470180-850</t>
  </si>
  <si>
    <t>Slides, fish mitosis, sec.,</t>
  </si>
  <si>
    <t>https://wardsci.com/store/catalog/product.jsp?catalog_number=470177-558</t>
  </si>
  <si>
    <t>470177-558</t>
  </si>
  <si>
    <t>Slides, mixed protozoa – includes species from 4 phyla</t>
  </si>
  <si>
    <t>https://wardsci.com/store/catalog/product.jsp?catalog_number=470177-490</t>
  </si>
  <si>
    <t>470177-490</t>
  </si>
  <si>
    <t>Slides, mold – three common on one slide</t>
  </si>
  <si>
    <t>https://wardsci.com/store/catalog/product.jsp?catalog_number=470177-438</t>
  </si>
  <si>
    <t>470177-438</t>
  </si>
  <si>
    <t>Stirring rods, 8” glass, pkg 12</t>
  </si>
  <si>
    <t>Dialysis Tubing Weighted Closures</t>
  </si>
  <si>
    <t>https://wardsci.com/store/catalog/product.jsp?catalog_number=470206-374</t>
  </si>
  <si>
    <t>470206-374</t>
  </si>
  <si>
    <t>Wooden stirring sticks, 6”, 30/pkg</t>
  </si>
  <si>
    <t>https://wardsci.com/store/catalog/product.jsp?catalog_number=470014-926</t>
  </si>
  <si>
    <t>470014-926</t>
  </si>
  <si>
    <t>Cotton swabs, sterile, 100/pkg</t>
  </si>
  <si>
    <t>https://wardsci.com/store/catalog/product.jsp?catalog_number=470222-546</t>
  </si>
  <si>
    <t>470222-546</t>
  </si>
  <si>
    <t>https://wardsci.com/store/catalog/product.jsp?catalog_number=470222-548</t>
  </si>
  <si>
    <t>470222-548</t>
  </si>
  <si>
    <t>https://wardsci.com/store/catalog/product.jsp?catalog_number=470018-302</t>
  </si>
  <si>
    <t>470018-302</t>
  </si>
  <si>
    <t>Pkg.</t>
  </si>
  <si>
    <t>Lens Paper</t>
  </si>
  <si>
    <t>Thermometer, disposable, pkg 100</t>
  </si>
  <si>
    <t>https://wardsci.com/store/catalog/product.jsp?catalog_number=470145-068</t>
  </si>
  <si>
    <t>470145-068</t>
  </si>
  <si>
    <t>470308-736</t>
  </si>
  <si>
    <t>Vinyl tubing (10 Ft)</t>
  </si>
  <si>
    <t>https://wardsci.com/store/catalog/product.jsp?catalog_number=470206-494</t>
  </si>
  <si>
    <t>470206-494</t>
  </si>
  <si>
    <t>Media, MicroLive Bacterial Media – nutrient agar Pkg/10</t>
  </si>
  <si>
    <t>Microscope Coverslips</t>
  </si>
  <si>
    <t>Microscope Slides</t>
  </si>
  <si>
    <t>Pigs, fetal double injected</t>
  </si>
  <si>
    <t>https://wardsci.com/store/catalog/product.jsp?catalog_number=470001-634</t>
  </si>
  <si>
    <t>470001-634</t>
  </si>
  <si>
    <t>Pipette, 6" Plastic, pkg 100</t>
  </si>
  <si>
    <t>Preserved specimen – ram reproductive tract</t>
  </si>
  <si>
    <t>https://wardsci.com/store/catalog/product.jsp?catalog_number=470000-748</t>
  </si>
  <si>
    <t>470000-748</t>
  </si>
  <si>
    <t>Preserved specimen – pregnant bovine uterus</t>
  </si>
  <si>
    <t>https://wardsci.com/store/catalog/product.jsp?catalog_number=470000-850</t>
  </si>
  <si>
    <t>470000-850</t>
  </si>
  <si>
    <t>470000-606</t>
  </si>
  <si>
    <t>Preserved specimen – pregnant pig uterus</t>
  </si>
  <si>
    <t>https://wardsci.com/store/catalog/product.jsp?catalog_number=470000-520</t>
  </si>
  <si>
    <t>470000-520</t>
  </si>
  <si>
    <t>Preserved specimen – pregnant sheep uterus</t>
  </si>
  <si>
    <t>https://wardsci.com/store/catalog/product.jsp?catalog_number=470000-632</t>
  </si>
  <si>
    <t>470000-632</t>
  </si>
  <si>
    <t>Fecal Slide Analysis Lab Activity, Ward’s 36 W 6224</t>
  </si>
  <si>
    <t>https://wardsci.com/store/catalog/product.jsp?catalog_number=470024-214</t>
  </si>
  <si>
    <t>470024-214</t>
  </si>
  <si>
    <t>Animal Behavior Lab, Ward’s 87 W 3530</t>
  </si>
  <si>
    <t>https://wardsci.com/store/catalog/product.jsp?catalog_number=470030-318</t>
  </si>
  <si>
    <t>470030-318</t>
  </si>
  <si>
    <t>Ruled Microscope Slides</t>
  </si>
  <si>
    <t>https://wardsci.com/store/catalog/product.jsp?catalog_number=470093-592</t>
  </si>
  <si>
    <t>470093-592</t>
  </si>
  <si>
    <t>Burner, Alcohol (OR Bunsen Burner)</t>
  </si>
  <si>
    <t>https://wardsci.com/store/catalog/product.jsp?catalog_number=470020-698</t>
  </si>
  <si>
    <t>470020-698</t>
  </si>
  <si>
    <t>Dissection Set (FA-62-1097), classroom set</t>
  </si>
  <si>
    <t>Ring stand Clamp</t>
  </si>
  <si>
    <t>Thermometers, Celsius</t>
  </si>
  <si>
    <t>470308-592</t>
  </si>
  <si>
    <t>Aquarium air pump</t>
  </si>
  <si>
    <t>https://wardsci.com/store/catalog/product.jsp?catalog_number=470100-740</t>
  </si>
  <si>
    <t>470100-740</t>
  </si>
  <si>
    <t>470321-044</t>
  </si>
  <si>
    <t>Fan, small electric</t>
  </si>
  <si>
    <t>https://wardsci.com/store/catalog/product.jsp?catalog_number=470227-308</t>
  </si>
  <si>
    <t>470227-308</t>
  </si>
  <si>
    <t>Rootview Growth Chamber</t>
  </si>
  <si>
    <t>https://wardsci.com/store/catalog/product.jsp?catalog_number=470014-438</t>
  </si>
  <si>
    <t>470014-438</t>
  </si>
  <si>
    <t>250ml beaker</t>
  </si>
  <si>
    <t>600ml beaker</t>
  </si>
  <si>
    <t>Rinse bottle (plastic squeeze)</t>
  </si>
  <si>
    <t>10862-176</t>
  </si>
  <si>
    <t>Pkg/12</t>
  </si>
  <si>
    <t>Specimen Jar, 32 oz. (plastic) Pkg/12</t>
  </si>
  <si>
    <t>https://wardsci.com/store/catalog/product.jsp?catalog_number=470175-054</t>
  </si>
  <si>
    <t>470175-054</t>
  </si>
  <si>
    <t>Lid</t>
  </si>
  <si>
    <t>https://wardsci.com/store/catalog/product.jsp?catalog_number=470177-064</t>
  </si>
  <si>
    <t>470177-064</t>
  </si>
  <si>
    <t>Jar cap. White metal, 70mm</t>
  </si>
  <si>
    <t>Spray Bottles</t>
  </si>
  <si>
    <t>https://wardsci.com/store/catalog/product.jsp?catalog_number=470050-014</t>
  </si>
  <si>
    <t>470050-014</t>
  </si>
  <si>
    <t>Test Tube Rack (capacity of 12)</t>
  </si>
  <si>
    <t>Scalpel Blades, pkg/10</t>
  </si>
  <si>
    <t>470308-846</t>
  </si>
  <si>
    <t xml:space="preserve">Air Stone, 7/16" </t>
  </si>
  <si>
    <t>https://wardsci.com/store/catalog/product.jsp?catalog_number=470149-916</t>
  </si>
  <si>
    <t>470149-916</t>
  </si>
  <si>
    <t>Vinyl hose splitters for aquarium tubing (pkg 10)</t>
  </si>
  <si>
    <t>https://wardsci.com/store/catalog/product.jsp?catalog_number=470174-272</t>
  </si>
  <si>
    <t>470174-272</t>
  </si>
  <si>
    <t>Pieces</t>
  </si>
  <si>
    <t>Vinyl air supply hose for aquarium pump (10 ft)</t>
  </si>
  <si>
    <t>Globe Soil Color Book</t>
  </si>
  <si>
    <t>https://wardsci.com/store/catalog/product.jsp?catalog_number=470005-702</t>
  </si>
  <si>
    <t>470005-702</t>
  </si>
  <si>
    <t xml:space="preserve">Pkg </t>
  </si>
  <si>
    <t>Dialysis Tubing  Closures</t>
  </si>
  <si>
    <t>Gloves, Latex, medium</t>
  </si>
  <si>
    <t>Gloves, Latex, small</t>
  </si>
  <si>
    <t>Boxes</t>
  </si>
  <si>
    <t>Gloves, Latex, large</t>
  </si>
  <si>
    <t>Gloves, Nitrile, medium</t>
  </si>
  <si>
    <t>https://wardsci.com/store/catalog/product.jsp?catalog_number=470153-396</t>
  </si>
  <si>
    <t>470153-396</t>
  </si>
  <si>
    <t>Rolls</t>
  </si>
  <si>
    <t>Cheesecloth (5 yds)</t>
  </si>
  <si>
    <t>https://wardsci.com/store/catalog/product.jsp?catalog_number=470150-438</t>
  </si>
  <si>
    <t>470150-438</t>
  </si>
  <si>
    <t>Peat Moss</t>
  </si>
  <si>
    <t>Chromatography Paper Strips</t>
  </si>
  <si>
    <t>https://wardsci.com/store/catalog/product.jsp?catalog_number=470004-492</t>
  </si>
  <si>
    <t>470004-492</t>
  </si>
  <si>
    <t>Petri dishes, disposable (25/pkg)</t>
  </si>
  <si>
    <t>Physarum agar bottles, prepared pkg/6</t>
  </si>
  <si>
    <t>https://wardsci.com/store/catalog/product.jsp?catalog_number=470180-730</t>
  </si>
  <si>
    <t>470180-730</t>
  </si>
  <si>
    <t>1ml graduated disposable transfer pipet (500/pkg)</t>
  </si>
  <si>
    <t>3ml disposable plastic transfer pipet (pkg 100)</t>
  </si>
  <si>
    <t>Razor Blade, 100/box</t>
  </si>
  <si>
    <t>Isopropyl Alcohol, 500ml</t>
  </si>
  <si>
    <t>https://wardsci.com/store/catalog/product.jsp?catalog_number=470301-456</t>
  </si>
  <si>
    <t>470301-456</t>
  </si>
  <si>
    <t>Twist Ties (Roll)</t>
  </si>
  <si>
    <t>https://wardsci.com/store/catalog/product.jsp?catalog_number=470153-732</t>
  </si>
  <si>
    <t>470153-732</t>
  </si>
  <si>
    <t>LaMotte Plant Tissue Test Kit</t>
  </si>
  <si>
    <t>https://wardsci.com/store/catalog/product.jsp?catalog_number=470006-954</t>
  </si>
  <si>
    <t>470006-954</t>
  </si>
  <si>
    <t>Rapitest Soil Test Kits</t>
  </si>
  <si>
    <t>https://wardsci.com/store/catalog/product.jsp?catalog_number=470175-090</t>
  </si>
  <si>
    <t>470175-090</t>
  </si>
  <si>
    <t>Ring stand*</t>
  </si>
  <si>
    <t>Ring stand clamp*</t>
  </si>
  <si>
    <t>Round jaw utility clamp*</t>
  </si>
  <si>
    <t>Lab Oven*</t>
  </si>
  <si>
    <t>https://wardsci.com/store/catalog/product.jsp?catalog_number=470006-402</t>
  </si>
  <si>
    <t>470006-402</t>
  </si>
  <si>
    <t>Incubator*</t>
  </si>
  <si>
    <t>https://wardsci.com/store/catalog/product.jsp?catalog_number=170191.198</t>
  </si>
  <si>
    <t>Berlese apparatus</t>
  </si>
  <si>
    <t>https://wardsci.com/store/catalog/product.jsp?catalog_number=470021-142</t>
  </si>
  <si>
    <t>470021-142</t>
  </si>
  <si>
    <t>Distilled water rinse bottle</t>
  </si>
  <si>
    <t>https://wardsci.com/store/catalog/product.jsp?catalog_number=470191-302</t>
  </si>
  <si>
    <t>470191-302</t>
  </si>
  <si>
    <t>Rubber stopper (to fit 50ml Erlenmeyer flask), 1 lb, aprox 50 stoppers*</t>
  </si>
  <si>
    <t>https://wardsci.com/store/catalog/product.jsp?catalog_number=470005-724</t>
  </si>
  <si>
    <t>470005-724</t>
  </si>
  <si>
    <t xml:space="preserve">Each </t>
  </si>
  <si>
    <t>250 ml widemouth bottle*</t>
  </si>
  <si>
    <t>https://wardsci.com/store/catalog/product.jsp?catalog_number=470191-308</t>
  </si>
  <si>
    <t>470191-308</t>
  </si>
  <si>
    <t>250ml Erlenmeyer flasks*</t>
  </si>
  <si>
    <t>50ml Erlenmeyer flask*</t>
  </si>
  <si>
    <t>https://wardsci.com/store/catalog/product.jsp?catalog_number=470191-160</t>
  </si>
  <si>
    <t>470191-160</t>
  </si>
  <si>
    <t>Funnels, small</t>
  </si>
  <si>
    <t>Graduated cylinder, 10ml*</t>
  </si>
  <si>
    <t>Pipet, 6" disposable graduated (pkg 100)</t>
  </si>
  <si>
    <t>Pairs</t>
  </si>
  <si>
    <t>Heat resistant gloves</t>
  </si>
  <si>
    <t>https://wardsci.com/store/catalog/product.jsp?catalog_number=470016-332</t>
  </si>
  <si>
    <t>470016-332</t>
  </si>
  <si>
    <t>Ammonia</t>
  </si>
  <si>
    <t>https://wardsci.com/store/catalog/product.jsp?catalog_number=470045-568</t>
  </si>
  <si>
    <t>470045-568</t>
  </si>
  <si>
    <t>Ammonium sulfate</t>
  </si>
  <si>
    <t>https://wardsci.com/store/catalog/product.jsp?catalog_number=470300-252</t>
  </si>
  <si>
    <t>470300-252</t>
  </si>
  <si>
    <t>Scenedesmus freshwater algae culture</t>
  </si>
  <si>
    <t>https://wardsci.com/store/catalog/product.jsp?catalog_number=470176-650</t>
  </si>
  <si>
    <t>470176-650</t>
  </si>
  <si>
    <t>Pandorina freshwater algae culture</t>
  </si>
  <si>
    <t>https://wardsci.com/store/catalog/product.jsp?catalog_number=470176-698</t>
  </si>
  <si>
    <t>470176-698</t>
  </si>
  <si>
    <t>Environmental Chemistry: Nitrates, Phosphates and Eutrophication Kit</t>
  </si>
  <si>
    <t>https://wardsci.com/store/catalog/product.jsp?catalog_number=470136-732</t>
  </si>
  <si>
    <t>470136-732</t>
  </si>
  <si>
    <t>Rapitest® Soil Test kit for N-P-K</t>
  </si>
  <si>
    <t>Lens paper</t>
  </si>
  <si>
    <t>Sulfuric acid, 0.05M, 500 ml</t>
  </si>
  <si>
    <t>https://wardsci.com/store/catalog/product.jsp?catalog_number=470302-852</t>
  </si>
  <si>
    <t>470302-852</t>
  </si>
  <si>
    <t>* Optional materials - See Lessons 5.2 and 5.3 Teacher Notes for details</t>
  </si>
  <si>
    <t>Electronic scales, 200 gram capacity</t>
  </si>
  <si>
    <t>Inoculating loop</t>
  </si>
  <si>
    <t>Lab coat, size M</t>
  </si>
  <si>
    <t>https://wardsci.com/store/catalog/product.jsp?catalog_number=10141-342</t>
  </si>
  <si>
    <t>10141-342</t>
  </si>
  <si>
    <t>Student dispensing bottles</t>
  </si>
  <si>
    <t>https://wardsci.com/store/catalog/product.jsp?catalog_number=470178-204</t>
  </si>
  <si>
    <t>470178-204</t>
  </si>
  <si>
    <t>Test tube tongs</t>
  </si>
  <si>
    <t>Thermometer</t>
  </si>
  <si>
    <t>https://wardsci.com/store/catalog/product.jsp?catalog_number=470019-638</t>
  </si>
  <si>
    <t>470019-638</t>
  </si>
  <si>
    <t>UV Lamp</t>
  </si>
  <si>
    <t>https://wardsci.com/store/catalog/product.jsp?catalog_number=82027-150</t>
  </si>
  <si>
    <t>82027-150</t>
  </si>
  <si>
    <t>Wash bottles</t>
  </si>
  <si>
    <t>https://wardsci.com/store/catalog/product.jsp?catalog_number=470189-434</t>
  </si>
  <si>
    <t>470189-434</t>
  </si>
  <si>
    <t>100 ml beaker</t>
  </si>
  <si>
    <t>100 ml graduated cylinder</t>
  </si>
  <si>
    <t>Beakers, 250ml</t>
  </si>
  <si>
    <t>Beakers, 400ml</t>
  </si>
  <si>
    <t>Beakers, 50ml</t>
  </si>
  <si>
    <t>Beakers, 600ml</t>
  </si>
  <si>
    <t>Hydrometer, specific gravity</t>
  </si>
  <si>
    <t>https://wardsci.com/store/catalog/product.jsp?catalog_number=470005-562</t>
  </si>
  <si>
    <t>470005-562</t>
  </si>
  <si>
    <t>Media bottles, 125ml</t>
  </si>
  <si>
    <t>Media bottles, 250ml</t>
  </si>
  <si>
    <t>https://wardsci.com/store/catalog/product.jsp?catalog_number=470205-566</t>
  </si>
  <si>
    <t>470205-566</t>
  </si>
  <si>
    <t>Petri dish, pkg 20</t>
  </si>
  <si>
    <t>Plastic funnel</t>
  </si>
  <si>
    <t>https://wardsci.com/store/catalog/product.jsp?catalog_number=470153-389</t>
  </si>
  <si>
    <t>470153-389</t>
  </si>
  <si>
    <t>Test tube, 16x125mm, pkg 72</t>
  </si>
  <si>
    <t>470233-574</t>
  </si>
  <si>
    <t>2,6 Dichloroindophenol</t>
  </si>
  <si>
    <t>https://wardsci.com/store/catalog/product.jsp?catalog_number=470024-570</t>
  </si>
  <si>
    <t>470024-570</t>
  </si>
  <si>
    <t>470149-732</t>
  </si>
  <si>
    <t>30 ml graduated plastic cups, pkg of 50</t>
  </si>
  <si>
    <t>470300-074</t>
  </si>
  <si>
    <t>Aceto-orcein stain</t>
  </si>
  <si>
    <t>Benedict's solution</t>
  </si>
  <si>
    <t>https://wardsci.com/store/catalog/product.jsp?catalog_number=470300-366</t>
  </si>
  <si>
    <t>470300-366</t>
  </si>
  <si>
    <t>Biuret reagent</t>
  </si>
  <si>
    <t>https://wardsci.com/store/catalog/product.jsp?catalog_number=470300-394</t>
  </si>
  <si>
    <t>470300-394</t>
  </si>
  <si>
    <t>Citric acid</t>
  </si>
  <si>
    <t>https://wardsci.com/store/catalog/product.jsp?catalog_number=470300-734</t>
  </si>
  <si>
    <t>470300-734</t>
  </si>
  <si>
    <t>Cotton swabs, sterile, pkg 100</t>
  </si>
  <si>
    <t>Dextrose</t>
  </si>
  <si>
    <t>https://wardsci.com/store/catalog/product.jsp?catalog_number=470301-140</t>
  </si>
  <si>
    <t>470301-140</t>
  </si>
  <si>
    <t>470157-066</t>
  </si>
  <si>
    <t>Droppers, 12 pkg</t>
  </si>
  <si>
    <r>
      <t>Glo-Germ</t>
    </r>
    <r>
      <rPr>
        <sz val="11"/>
        <rFont val="Calibri"/>
        <family val="2"/>
      </rPr>
      <t>®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gel</t>
    </r>
  </si>
  <si>
    <t>https://wardsci.com/store/catalog/product.jsp?catalog_number=470100-620</t>
  </si>
  <si>
    <t>470100-620</t>
  </si>
  <si>
    <r>
      <t>Glo-Germ</t>
    </r>
    <r>
      <rPr>
        <sz val="11"/>
        <rFont val="Calibri"/>
        <family val="2"/>
      </rPr>
      <t>®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powder</t>
    </r>
  </si>
  <si>
    <t>https://wardsci.com/store/catalog/product.jsp?catalog_number=470004-262</t>
  </si>
  <si>
    <t>470004-262</t>
  </si>
  <si>
    <t>Hydrochloric acid</t>
  </si>
  <si>
    <t>https://wardsci.com/store/catalog/product.jsp?catalog_number=470301-228</t>
  </si>
  <si>
    <t>470301-228</t>
  </si>
  <si>
    <t>Iodine solution</t>
  </si>
  <si>
    <t>https://wardsci.com/store/catalog/product.jsp?catalog_number=470301-314</t>
  </si>
  <si>
    <t>470301-314</t>
  </si>
  <si>
    <t>Laboratory tape</t>
  </si>
  <si>
    <t>Lens paper, 50 pkg</t>
  </si>
  <si>
    <t>Microscope coverslips Pk/100</t>
  </si>
  <si>
    <t>Microscope slides, 72 pkg</t>
  </si>
  <si>
    <t>Nutrient agar powder 100 g Btl</t>
  </si>
  <si>
    <t>https://wardsci.com/store/catalog/product.jsp?catalog_number=470024-748</t>
  </si>
  <si>
    <t>470024-748</t>
  </si>
  <si>
    <t>Nutrient broth tubes, 12 pkg</t>
  </si>
  <si>
    <t>https://wardsci.com/store/catalog/product.jsp?catalog_number=470177-366</t>
  </si>
  <si>
    <t>470177-366</t>
  </si>
  <si>
    <t>Case</t>
  </si>
  <si>
    <t>Weigh dishes, 500 pkg</t>
  </si>
  <si>
    <t>Wooden stirring sticks, 6”, pkg 30</t>
  </si>
  <si>
    <t>Yeast agar plates, 10 pkg</t>
  </si>
  <si>
    <t>https://wardsci.com/store/catalog/product.jsp?catalog_number=470180-812</t>
  </si>
  <si>
    <t>470180-812</t>
  </si>
  <si>
    <t>Stop watches, MyChron, 6 ea.</t>
  </si>
  <si>
    <t>470188-958</t>
  </si>
  <si>
    <t>82026-430</t>
  </si>
  <si>
    <t>Pack</t>
  </si>
  <si>
    <t>X-Large 100 Count Nitrile Gloves</t>
  </si>
  <si>
    <t>82026-428</t>
  </si>
  <si>
    <t>Large 100 Count Nitrile Gloves</t>
  </si>
  <si>
    <t>82026-426</t>
  </si>
  <si>
    <t>Medium 100 Count Nitrile Gloves</t>
  </si>
  <si>
    <t>Analytical balance</t>
  </si>
  <si>
    <t>250ml Erlenmeyer flasks</t>
  </si>
  <si>
    <t>50ml Erlenmeyer flask</t>
  </si>
  <si>
    <t>600ml beakers</t>
  </si>
  <si>
    <t>470005-790</t>
  </si>
  <si>
    <t>Double hole stoppers  (to fit 250ml Erlenmeyer flask), 1 lb, aprox 20 stoppers</t>
  </si>
  <si>
    <t>https://wardsci.com/store/catalog/product.jsp?catalog_number=470005-790</t>
  </si>
  <si>
    <t>Long handled water dipper</t>
  </si>
  <si>
    <t>470021-730</t>
  </si>
  <si>
    <t>Magnifying glass</t>
  </si>
  <si>
    <t>https://wardsci.com/store/catalog/product.jsp?catalog_number=470021-730</t>
  </si>
  <si>
    <t>Rubber stopper (to fit 50ml Erlenmeyer flask), 1 lb, aprox 50 stoppers</t>
  </si>
  <si>
    <t>10 (Optional)</t>
  </si>
  <si>
    <t>470145-710</t>
  </si>
  <si>
    <t>https://wardsci.com/store/catalog/product.jsp?catalog_number=470145-710</t>
  </si>
  <si>
    <t>3ml plastic pipet  3.5 ml, pkg 100</t>
  </si>
  <si>
    <t>Flexible plastic tubing 3/16" interior diameter, 10 foot piece</t>
  </si>
  <si>
    <t>470050-212</t>
  </si>
  <si>
    <t>Pcs</t>
  </si>
  <si>
    <t>Rigid plastic tubing - 6"</t>
  </si>
  <si>
    <t>https://wardsci.com/store/catalog/product.jsp?catalog_number=470050-212</t>
  </si>
  <si>
    <t>Ward's Science  5100 West Henrietta Road PO Box 92912  Rochester, NY 14962-9012 Fax 877-247-0176 Phone 800-962-2660</t>
  </si>
  <si>
    <r>
      <t xml:space="preserve">USE PROMO CODE </t>
    </r>
    <r>
      <rPr>
        <b/>
        <i/>
        <sz val="18"/>
        <color indexed="10"/>
        <rFont val="Arial"/>
        <family val="2"/>
      </rPr>
      <t>WCASE2020</t>
    </r>
    <r>
      <rPr>
        <sz val="18"/>
        <color indexed="10"/>
        <rFont val="Arial"/>
        <family val="2"/>
      </rPr>
      <t xml:space="preserve"> for 10% off </t>
    </r>
  </si>
  <si>
    <t xml:space="preserve"> Free shipping on orders over $250 </t>
  </si>
  <si>
    <t>https://wardsci.com/store/catalog/product.jsp?catalog_number=470217-954</t>
  </si>
  <si>
    <t>470217-954</t>
  </si>
  <si>
    <t>Electronic balances</t>
  </si>
  <si>
    <t>Hot Plate</t>
  </si>
  <si>
    <t>https://wardsci.com/store/catalog/product.jsp?catalog_number=470201-606</t>
  </si>
  <si>
    <t>470201-606</t>
  </si>
  <si>
    <t>Lab Oven</t>
  </si>
  <si>
    <t>10cm ring (4" support ring)</t>
  </si>
  <si>
    <t>470235-786</t>
  </si>
  <si>
    <t>https://wardsci.com/store/catalog/product.jsp?catalog_number=470020-678</t>
  </si>
  <si>
    <t>470020-678</t>
  </si>
  <si>
    <t>250 ml widemouth bottle</t>
  </si>
  <si>
    <t>400 ml beakers</t>
  </si>
  <si>
    <t>https://wardsci.com/store/catalog/product.jsp?catalog_number=470201-782</t>
  </si>
  <si>
    <t>470201-782</t>
  </si>
  <si>
    <t>Stereomicroscope (See magnifiying glass next line)</t>
  </si>
  <si>
    <t>Weigh dishes Pk/250</t>
  </si>
  <si>
    <t>Cheesecloth,  5 yards</t>
  </si>
  <si>
    <t>Lens paper Pk/50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</si>
</sst>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6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indexed="8"/>
      <name val="Arial"/>
      <family val="2"/>
    </font>
    <font>
      <sz val="11"/>
      <color indexed="8"/>
      <name val="Arial"/>
      <family val="2"/>
    </font>
    <font>
      <sz val="22"/>
      <color indexed="8"/>
      <name val="Arial"/>
      <family val="2"/>
    </font>
    <font>
      <sz val="18"/>
      <color indexed="10"/>
      <name val="Arial"/>
      <family val="2"/>
    </font>
    <font>
      <b/>
      <i/>
      <sz val="18"/>
      <color indexed="10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20"/>
      <color rgb="FFFF000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20"/>
      <color indexed="10"/>
      <name val="Arial"/>
      <family val="2"/>
    </font>
    <font>
      <sz val="24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22"/>
      <color indexed="8"/>
      <name val="Arial"/>
      <family val="2"/>
    </font>
    <font>
      <sz val="10"/>
      <color rgb="FF555555"/>
      <name val="Arial"/>
      <family val="2"/>
    </font>
    <font>
      <vertAlign val="subscript"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0"/>
      <color theme="1"/>
      <name val="Arial"/>
      <family val="2"/>
    </font>
    <font>
      <u/>
      <sz val="11"/>
      <color rgb="FF0000FF"/>
      <name val="Calibri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sz val="10"/>
      <color indexed="8"/>
      <name val="Calibri"/>
      <family val="2"/>
    </font>
    <font>
      <sz val="18"/>
      <color theme="1"/>
      <name val="Arial"/>
      <family val="2"/>
    </font>
    <font>
      <sz val="18"/>
      <color rgb="FFFF00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FF0000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0"/>
      <color theme="1"/>
      <name val="Calibri"/>
      <family val="2"/>
      <scheme val="minor"/>
    </font>
    <font>
      <sz val="22"/>
      <color theme="1"/>
      <name val="Arial"/>
      <family val="2"/>
    </font>
    <font>
      <sz val="22"/>
      <color rgb="FFFF0000"/>
      <name val="Arial"/>
      <family val="2"/>
    </font>
    <font>
      <b/>
      <i/>
      <sz val="22"/>
      <color indexed="10"/>
      <name val="Arial"/>
      <family val="2"/>
    </font>
    <font>
      <sz val="22"/>
      <color indexed="1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13"/>
      <color rgb="FFFF0000"/>
      <name val="Arial"/>
      <family val="2"/>
    </font>
    <font>
      <u/>
      <sz val="11"/>
      <color theme="10"/>
      <name val="Arial"/>
      <family val="2"/>
    </font>
    <font>
      <sz val="11"/>
      <name val="Calibri"/>
      <family val="2"/>
    </font>
    <font>
      <sz val="8.8000000000000007"/>
      <name val="Arial"/>
      <family val="2"/>
    </font>
    <font>
      <u/>
      <sz val="11"/>
      <color rgb="FF0000FF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2"/>
        <bgColor indexed="5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460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11" fillId="0" borderId="0" xfId="0" applyFont="1" applyAlignment="1" applyProtection="1"/>
    <xf numFmtId="0" fontId="10" fillId="0" borderId="0" xfId="0" applyFont="1" applyProtection="1"/>
    <xf numFmtId="0" fontId="3" fillId="0" borderId="2" xfId="0" applyFont="1" applyFill="1" applyBorder="1" applyAlignment="1" applyProtection="1">
      <protection locked="0"/>
    </xf>
    <xf numFmtId="0" fontId="14" fillId="2" borderId="2" xfId="0" applyFont="1" applyFill="1" applyBorder="1" applyAlignment="1" applyProtection="1">
      <alignment vertical="top" wrapText="1"/>
    </xf>
    <xf numFmtId="0" fontId="14" fillId="0" borderId="5" xfId="0" applyFont="1" applyBorder="1" applyAlignment="1" applyProtection="1">
      <alignment vertical="top" wrapText="1"/>
    </xf>
    <xf numFmtId="0" fontId="3" fillId="0" borderId="5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/>
    </xf>
    <xf numFmtId="0" fontId="15" fillId="0" borderId="0" xfId="0" applyFont="1" applyAlignment="1" applyProtection="1"/>
    <xf numFmtId="0" fontId="17" fillId="2" borderId="2" xfId="0" applyFont="1" applyFill="1" applyBorder="1" applyAlignment="1" applyProtection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 wrapText="1"/>
    </xf>
    <xf numFmtId="0" fontId="3" fillId="0" borderId="0" xfId="0" applyFont="1" applyBorder="1" applyProtection="1"/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1" fillId="0" borderId="2" xfId="2" applyBorder="1" applyAlignment="1" applyProtection="1">
      <alignment horizontal="right" vertical="center" wrapText="1"/>
    </xf>
    <xf numFmtId="0" fontId="19" fillId="0" borderId="2" xfId="0" applyFont="1" applyBorder="1" applyAlignment="1">
      <alignment vertical="center" wrapText="1"/>
    </xf>
    <xf numFmtId="8" fontId="22" fillId="0" borderId="2" xfId="0" applyNumberFormat="1" applyFont="1" applyBorder="1" applyAlignment="1">
      <alignment horizontal="right" vertical="top" wrapText="1"/>
    </xf>
    <xf numFmtId="164" fontId="19" fillId="0" borderId="2" xfId="0" applyNumberFormat="1" applyFont="1" applyBorder="1" applyProtection="1"/>
    <xf numFmtId="0" fontId="21" fillId="0" borderId="0" xfId="2" applyBorder="1" applyAlignment="1" applyProtection="1"/>
    <xf numFmtId="0" fontId="19" fillId="0" borderId="2" xfId="0" applyFont="1" applyBorder="1" applyAlignment="1">
      <alignment horizontal="right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 applyProtection="1">
      <alignment horizontal="center" vertical="center" wrapText="1"/>
      <protection locked="0"/>
    </xf>
    <xf numFmtId="0" fontId="19" fillId="5" borderId="2" xfId="0" applyFont="1" applyFill="1" applyBorder="1" applyAlignment="1">
      <alignment vertical="center" wrapText="1"/>
    </xf>
    <xf numFmtId="0" fontId="19" fillId="5" borderId="2" xfId="0" applyFont="1" applyFill="1" applyBorder="1" applyAlignment="1">
      <alignment horizontal="right" vertical="center" wrapText="1"/>
    </xf>
    <xf numFmtId="0" fontId="23" fillId="0" borderId="2" xfId="0" applyFont="1" applyBorder="1" applyAlignment="1">
      <alignment horizontal="right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vertical="center" wrapText="1"/>
    </xf>
    <xf numFmtId="0" fontId="23" fillId="6" borderId="2" xfId="0" applyFont="1" applyFill="1" applyBorder="1" applyAlignment="1">
      <alignment horizontal="right" vertical="center" wrapText="1"/>
    </xf>
    <xf numFmtId="0" fontId="19" fillId="0" borderId="2" xfId="0" applyFont="1" applyFill="1" applyBorder="1" applyAlignment="1" applyProtection="1">
      <alignment horizontal="center" wrapText="1"/>
    </xf>
    <xf numFmtId="0" fontId="20" fillId="0" borderId="2" xfId="0" applyFont="1" applyFill="1" applyBorder="1" applyAlignment="1" applyProtection="1">
      <alignment horizontal="center" vertical="center"/>
      <protection locked="0"/>
    </xf>
    <xf numFmtId="0" fontId="19" fillId="0" borderId="2" xfId="0" applyFont="1" applyFill="1" applyBorder="1" applyAlignment="1" applyProtection="1">
      <alignment wrapText="1"/>
    </xf>
    <xf numFmtId="0" fontId="23" fillId="0" borderId="2" xfId="0" applyFont="1" applyFill="1" applyBorder="1" applyAlignment="1" applyProtection="1">
      <alignment horizontal="right" vertical="center"/>
    </xf>
    <xf numFmtId="0" fontId="23" fillId="0" borderId="2" xfId="0" applyFont="1" applyBorder="1" applyAlignment="1" applyProtection="1">
      <alignment horizontal="center" wrapText="1"/>
    </xf>
    <xf numFmtId="0" fontId="20" fillId="0" borderId="2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vertical="top" wrapText="1"/>
    </xf>
    <xf numFmtId="0" fontId="23" fillId="0" borderId="2" xfId="0" applyFont="1" applyBorder="1" applyAlignment="1" applyProtection="1">
      <alignment horizontal="right" vertical="center"/>
    </xf>
    <xf numFmtId="0" fontId="24" fillId="0" borderId="2" xfId="0" applyFont="1" applyBorder="1" applyAlignment="1">
      <alignment horizontal="center" vertical="center" wrapText="1"/>
    </xf>
    <xf numFmtId="0" fontId="23" fillId="0" borderId="2" xfId="3" applyFont="1" applyFill="1" applyBorder="1" applyAlignment="1">
      <alignment horizontal="right" vertical="center"/>
    </xf>
    <xf numFmtId="164" fontId="25" fillId="0" borderId="2" xfId="0" applyNumberFormat="1" applyFont="1" applyBorder="1" applyProtection="1"/>
    <xf numFmtId="0" fontId="19" fillId="0" borderId="0" xfId="0" applyFont="1" applyBorder="1" applyAlignment="1" applyProtection="1">
      <alignment horizontal="center" wrapText="1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wrapText="1"/>
    </xf>
    <xf numFmtId="0" fontId="19" fillId="0" borderId="0" xfId="0" applyFont="1" applyBorder="1" applyAlignment="1" applyProtection="1">
      <alignment vertical="top" wrapText="1"/>
    </xf>
    <xf numFmtId="0" fontId="27" fillId="0" borderId="0" xfId="0" applyFont="1"/>
    <xf numFmtId="0" fontId="19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right" vertical="center" wrapText="1"/>
    </xf>
    <xf numFmtId="0" fontId="22" fillId="0" borderId="2" xfId="0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vertical="center" wrapText="1"/>
    </xf>
    <xf numFmtId="0" fontId="22" fillId="0" borderId="2" xfId="0" applyFont="1" applyFill="1" applyBorder="1" applyAlignment="1" applyProtection="1">
      <alignment horizontal="right" vertical="center"/>
    </xf>
    <xf numFmtId="0" fontId="25" fillId="0" borderId="0" xfId="0" applyFont="1" applyProtection="1"/>
    <xf numFmtId="0" fontId="22" fillId="0" borderId="2" xfId="0" applyFont="1" applyFill="1" applyBorder="1" applyAlignment="1">
      <alignment horizontal="center" vertical="center"/>
    </xf>
    <xf numFmtId="8" fontId="22" fillId="0" borderId="2" xfId="0" applyNumberFormat="1" applyFont="1" applyFill="1" applyBorder="1" applyAlignment="1">
      <alignment horizontal="right" vertical="top" wrapText="1"/>
    </xf>
    <xf numFmtId="0" fontId="19" fillId="0" borderId="2" xfId="0" applyFont="1" applyBorder="1" applyAlignment="1" applyProtection="1">
      <alignment horizontal="center" wrapText="1"/>
    </xf>
    <xf numFmtId="0" fontId="19" fillId="0" borderId="2" xfId="0" applyFont="1" applyBorder="1" applyAlignment="1" applyProtection="1">
      <alignment vertical="top" wrapText="1"/>
    </xf>
    <xf numFmtId="0" fontId="19" fillId="0" borderId="2" xfId="0" applyFont="1" applyBorder="1" applyAlignment="1" applyProtection="1">
      <alignment vertical="center" wrapText="1"/>
    </xf>
    <xf numFmtId="0" fontId="19" fillId="5" borderId="2" xfId="0" applyFont="1" applyFill="1" applyBorder="1" applyAlignment="1" applyProtection="1">
      <alignment horizontal="center" wrapText="1"/>
    </xf>
    <xf numFmtId="0" fontId="19" fillId="5" borderId="2" xfId="0" applyFont="1" applyFill="1" applyBorder="1" applyAlignment="1" applyProtection="1">
      <alignment vertical="top" wrapText="1"/>
    </xf>
    <xf numFmtId="0" fontId="19" fillId="5" borderId="2" xfId="0" applyFont="1" applyFill="1" applyBorder="1" applyAlignment="1" applyProtection="1">
      <alignment vertical="center" wrapText="1"/>
    </xf>
    <xf numFmtId="0" fontId="19" fillId="0" borderId="2" xfId="0" applyFont="1" applyFill="1" applyBorder="1" applyAlignment="1" applyProtection="1">
      <alignment vertical="top" wrapText="1"/>
    </xf>
    <xf numFmtId="0" fontId="22" fillId="5" borderId="2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 applyProtection="1">
      <alignment horizontal="center" vertical="center" wrapText="1"/>
      <protection locked="0"/>
    </xf>
    <xf numFmtId="0" fontId="22" fillId="5" borderId="2" xfId="0" applyFont="1" applyFill="1" applyBorder="1" applyAlignment="1">
      <alignment vertical="center" wrapText="1"/>
    </xf>
    <xf numFmtId="164" fontId="19" fillId="5" borderId="2" xfId="0" applyNumberFormat="1" applyFont="1" applyFill="1" applyBorder="1" applyProtection="1"/>
    <xf numFmtId="0" fontId="3" fillId="5" borderId="0" xfId="0" applyFont="1" applyFill="1" applyProtection="1"/>
    <xf numFmtId="0" fontId="3" fillId="7" borderId="0" xfId="0" applyFont="1" applyFill="1" applyProtection="1"/>
    <xf numFmtId="0" fontId="31" fillId="0" borderId="2" xfId="2" applyFont="1" applyBorder="1" applyAlignment="1" applyProtection="1">
      <alignment horizontal="right" vertical="center" wrapText="1"/>
    </xf>
    <xf numFmtId="0" fontId="19" fillId="0" borderId="2" xfId="0" applyFont="1" applyBorder="1" applyAlignment="1">
      <alignment horizontal="right"/>
    </xf>
    <xf numFmtId="0" fontId="32" fillId="0" borderId="3" xfId="0" applyFont="1" applyBorder="1" applyAlignment="1" applyProtection="1">
      <alignment horizontal="left"/>
    </xf>
    <xf numFmtId="0" fontId="25" fillId="0" borderId="4" xfId="0" applyFont="1" applyBorder="1" applyAlignment="1" applyProtection="1">
      <alignment horizontal="right"/>
    </xf>
    <xf numFmtId="0" fontId="24" fillId="0" borderId="4" xfId="0" applyFont="1" applyBorder="1" applyAlignment="1" applyProtection="1">
      <alignment horizontal="center" vertical="center"/>
    </xf>
    <xf numFmtId="0" fontId="25" fillId="0" borderId="7" xfId="0" applyFont="1" applyBorder="1" applyAlignment="1" applyProtection="1">
      <alignment horizontal="right"/>
    </xf>
    <xf numFmtId="164" fontId="32" fillId="0" borderId="2" xfId="0" applyNumberFormat="1" applyFont="1" applyBorder="1" applyProtection="1"/>
    <xf numFmtId="0" fontId="25" fillId="0" borderId="2" xfId="0" applyFont="1" applyBorder="1" applyAlignment="1" applyProtection="1">
      <alignment horizontal="right"/>
    </xf>
    <xf numFmtId="164" fontId="25" fillId="0" borderId="2" xfId="0" applyNumberFormat="1" applyFont="1" applyBorder="1" applyAlignment="1" applyProtection="1">
      <alignment horizontal="right"/>
    </xf>
    <xf numFmtId="0" fontId="19" fillId="0" borderId="0" xfId="0" applyFont="1" applyAlignment="1" applyProtection="1">
      <alignment horizontal="center" vertical="center"/>
    </xf>
    <xf numFmtId="0" fontId="3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0" fillId="0" borderId="2" xfId="0" applyFont="1" applyFill="1" applyBorder="1" applyAlignment="1" applyProtection="1">
      <protection locked="0"/>
    </xf>
    <xf numFmtId="49" fontId="9" fillId="0" borderId="2" xfId="0" applyNumberFormat="1" applyFont="1" applyFill="1" applyBorder="1" applyAlignment="1" applyProtection="1">
      <alignment horizontal="left" vertical="top" wrapText="1"/>
      <protection locked="0"/>
    </xf>
    <xf numFmtId="0" fontId="40" fillId="3" borderId="2" xfId="0" applyFont="1" applyFill="1" applyBorder="1" applyAlignment="1" applyProtection="1">
      <alignment vertical="top" wrapText="1"/>
    </xf>
    <xf numFmtId="0" fontId="40" fillId="0" borderId="5" xfId="0" applyFont="1" applyBorder="1" applyAlignment="1" applyProtection="1">
      <alignment vertical="top" wrapText="1"/>
    </xf>
    <xf numFmtId="0" fontId="10" fillId="0" borderId="5" xfId="0" applyFont="1" applyBorder="1" applyAlignment="1" applyProtection="1"/>
    <xf numFmtId="0" fontId="40" fillId="0" borderId="5" xfId="0" applyFont="1" applyBorder="1" applyAlignment="1" applyProtection="1">
      <alignment horizontal="center" vertical="center" wrapText="1"/>
    </xf>
    <xf numFmtId="0" fontId="10" fillId="0" borderId="0" xfId="0" applyFont="1" applyBorder="1" applyProtection="1"/>
    <xf numFmtId="0" fontId="22" fillId="0" borderId="2" xfId="0" applyFont="1" applyBorder="1" applyAlignment="1" applyProtection="1">
      <alignment horizontal="center" wrapText="1"/>
    </xf>
    <xf numFmtId="0" fontId="41" fillId="0" borderId="2" xfId="0" applyFont="1" applyBorder="1" applyAlignment="1" applyProtection="1">
      <alignment horizontal="center" vertical="center"/>
      <protection locked="0"/>
    </xf>
    <xf numFmtId="0" fontId="21" fillId="0" borderId="2" xfId="2" applyBorder="1" applyAlignment="1" applyProtection="1">
      <alignment horizontal="center" vertical="center"/>
    </xf>
    <xf numFmtId="0" fontId="22" fillId="0" borderId="2" xfId="0" applyFont="1" applyBorder="1" applyAlignment="1" applyProtection="1">
      <alignment vertical="top" wrapText="1"/>
    </xf>
    <xf numFmtId="164" fontId="22" fillId="0" borderId="7" xfId="0" applyNumberFormat="1" applyFont="1" applyFill="1" applyBorder="1" applyProtection="1"/>
    <xf numFmtId="164" fontId="10" fillId="0" borderId="2" xfId="0" applyNumberFormat="1" applyFont="1" applyBorder="1" applyProtection="1"/>
    <xf numFmtId="0" fontId="23" fillId="0" borderId="2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 wrapText="1"/>
    </xf>
    <xf numFmtId="0" fontId="23" fillId="0" borderId="2" xfId="0" applyFont="1" applyFill="1" applyBorder="1" applyAlignment="1" applyProtection="1">
      <alignment vertical="top" wrapText="1"/>
    </xf>
    <xf numFmtId="0" fontId="22" fillId="0" borderId="2" xfId="0" applyFont="1" applyFill="1" applyBorder="1" applyAlignment="1" applyProtection="1">
      <alignment horizontal="center" vertical="center"/>
    </xf>
    <xf numFmtId="0" fontId="42" fillId="0" borderId="2" xfId="0" applyFont="1" applyFill="1" applyBorder="1" applyAlignment="1" applyProtection="1">
      <alignment vertical="center" wrapText="1"/>
    </xf>
    <xf numFmtId="0" fontId="22" fillId="0" borderId="0" xfId="0" applyFont="1" applyFill="1"/>
    <xf numFmtId="164" fontId="43" fillId="0" borderId="2" xfId="0" applyNumberFormat="1" applyFont="1" applyBorder="1" applyProtection="1"/>
    <xf numFmtId="0" fontId="22" fillId="0" borderId="0" xfId="0" applyFont="1" applyBorder="1" applyAlignment="1" applyProtection="1">
      <alignment horizontal="center" wrapText="1"/>
    </xf>
    <xf numFmtId="0" fontId="22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wrapText="1"/>
    </xf>
    <xf numFmtId="0" fontId="22" fillId="0" borderId="0" xfId="0" applyFont="1" applyBorder="1" applyAlignment="1" applyProtection="1">
      <alignment vertical="top" wrapText="1"/>
    </xf>
    <xf numFmtId="0" fontId="22" fillId="0" borderId="2" xfId="0" applyFont="1" applyFill="1" applyBorder="1" applyAlignment="1" applyProtection="1">
      <alignment horizontal="center" wrapText="1"/>
    </xf>
    <xf numFmtId="0" fontId="41" fillId="0" borderId="2" xfId="0" applyFont="1" applyFill="1" applyBorder="1" applyAlignment="1" applyProtection="1">
      <alignment horizontal="center" vertical="center"/>
      <protection locked="0"/>
    </xf>
    <xf numFmtId="0" fontId="21" fillId="0" borderId="2" xfId="2" applyBorder="1" applyAlignment="1" applyProtection="1"/>
    <xf numFmtId="164" fontId="10" fillId="0" borderId="2" xfId="0" applyNumberFormat="1" applyFont="1" applyFill="1" applyBorder="1" applyProtection="1"/>
    <xf numFmtId="0" fontId="22" fillId="0" borderId="2" xfId="0" applyFont="1" applyFill="1" applyBorder="1" applyAlignment="1" applyProtection="1">
      <alignment vertical="top" wrapText="1"/>
    </xf>
    <xf numFmtId="0" fontId="19" fillId="0" borderId="2" xfId="0" applyFont="1" applyFill="1" applyBorder="1" applyAlignment="1">
      <alignment horizontal="center" vertical="center"/>
    </xf>
    <xf numFmtId="0" fontId="22" fillId="5" borderId="2" xfId="0" applyFont="1" applyFill="1" applyBorder="1" applyAlignment="1" applyProtection="1">
      <alignment horizontal="center" wrapText="1"/>
    </xf>
    <xf numFmtId="0" fontId="22" fillId="5" borderId="2" xfId="0" applyFont="1" applyFill="1" applyBorder="1" applyAlignment="1" applyProtection="1">
      <alignment vertical="top" wrapText="1"/>
    </xf>
    <xf numFmtId="0" fontId="22" fillId="5" borderId="2" xfId="0" applyFont="1" applyFill="1" applyBorder="1" applyAlignment="1" applyProtection="1">
      <alignment horizontal="center" vertical="center"/>
    </xf>
    <xf numFmtId="0" fontId="42" fillId="0" borderId="0" xfId="0" applyFont="1" applyAlignment="1" applyProtection="1">
      <alignment horizontal="center" vertical="center"/>
    </xf>
    <xf numFmtId="0" fontId="42" fillId="5" borderId="2" xfId="0" applyFont="1" applyFill="1" applyBorder="1" applyAlignment="1" applyProtection="1">
      <alignment horizontal="center" vertical="center"/>
    </xf>
    <xf numFmtId="0" fontId="41" fillId="5" borderId="2" xfId="0" applyFont="1" applyFill="1" applyBorder="1" applyAlignment="1" applyProtection="1">
      <alignment horizontal="center" vertical="center"/>
      <protection locked="0"/>
    </xf>
    <xf numFmtId="0" fontId="23" fillId="0" borderId="2" xfId="0" applyFont="1" applyFill="1" applyBorder="1" applyAlignment="1" applyProtection="1">
      <alignment horizontal="center" vertical="center"/>
    </xf>
    <xf numFmtId="0" fontId="43" fillId="0" borderId="0" xfId="0" applyFont="1" applyProtection="1"/>
    <xf numFmtId="0" fontId="21" fillId="0" borderId="2" xfId="2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center" vertical="center" wrapText="1"/>
    </xf>
    <xf numFmtId="0" fontId="22" fillId="5" borderId="2" xfId="0" applyFont="1" applyFill="1" applyBorder="1" applyAlignment="1" applyProtection="1">
      <alignment horizontal="center" vertical="center" wrapText="1"/>
    </xf>
    <xf numFmtId="0" fontId="22" fillId="0" borderId="2" xfId="0" applyFont="1" applyBorder="1" applyProtection="1"/>
    <xf numFmtId="0" fontId="10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 vertical="center"/>
    </xf>
    <xf numFmtId="164" fontId="46" fillId="0" borderId="2" xfId="0" applyNumberFormat="1" applyFont="1" applyBorder="1" applyProtection="1"/>
    <xf numFmtId="0" fontId="47" fillId="0" borderId="3" xfId="0" applyFont="1" applyBorder="1" applyAlignment="1" applyProtection="1">
      <alignment horizontal="left"/>
    </xf>
    <xf numFmtId="0" fontId="43" fillId="0" borderId="4" xfId="0" applyFont="1" applyBorder="1" applyAlignment="1" applyProtection="1">
      <alignment horizontal="right"/>
    </xf>
    <xf numFmtId="0" fontId="30" fillId="0" borderId="4" xfId="0" applyFont="1" applyBorder="1" applyAlignment="1" applyProtection="1">
      <alignment horizontal="center" vertical="center"/>
    </xf>
    <xf numFmtId="0" fontId="43" fillId="0" borderId="7" xfId="0" applyFont="1" applyBorder="1" applyAlignment="1" applyProtection="1">
      <alignment horizontal="right"/>
    </xf>
    <xf numFmtId="164" fontId="48" fillId="0" borderId="2" xfId="0" applyNumberFormat="1" applyFont="1" applyBorder="1" applyProtection="1"/>
    <xf numFmtId="0" fontId="46" fillId="0" borderId="2" xfId="0" applyFont="1" applyBorder="1" applyAlignment="1" applyProtection="1">
      <alignment horizontal="right"/>
    </xf>
    <xf numFmtId="164" fontId="46" fillId="0" borderId="2" xfId="0" applyNumberFormat="1" applyFont="1" applyBorder="1" applyAlignment="1" applyProtection="1">
      <alignment horizontal="right"/>
    </xf>
    <xf numFmtId="0" fontId="49" fillId="0" borderId="0" xfId="0" applyFont="1" applyAlignment="1" applyProtection="1">
      <alignment horizontal="center" vertical="center"/>
    </xf>
    <xf numFmtId="0" fontId="40" fillId="0" borderId="5" xfId="0" applyFont="1" applyBorder="1" applyAlignment="1" applyProtection="1">
      <alignment horizontal="center" vertical="top" wrapText="1"/>
    </xf>
    <xf numFmtId="0" fontId="41" fillId="0" borderId="3" xfId="0" applyFont="1" applyBorder="1" applyAlignment="1" applyProtection="1">
      <alignment horizontal="center"/>
      <protection locked="0"/>
    </xf>
    <xf numFmtId="0" fontId="21" fillId="0" borderId="2" xfId="2" applyFill="1" applyBorder="1" applyAlignment="1" applyProtection="1">
      <alignment horizontal="center"/>
    </xf>
    <xf numFmtId="0" fontId="22" fillId="0" borderId="2" xfId="0" applyFont="1" applyBorder="1" applyAlignment="1" applyProtection="1">
      <alignment wrapText="1"/>
    </xf>
    <xf numFmtId="0" fontId="22" fillId="8" borderId="0" xfId="0" applyFont="1" applyFill="1" applyAlignment="1">
      <alignment horizontal="center"/>
    </xf>
    <xf numFmtId="0" fontId="22" fillId="0" borderId="2" xfId="0" applyFont="1" applyBorder="1" applyAlignment="1" applyProtection="1">
      <alignment horizontal="center"/>
    </xf>
    <xf numFmtId="0" fontId="41" fillId="0" borderId="3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wrapText="1"/>
    </xf>
    <xf numFmtId="0" fontId="22" fillId="0" borderId="2" xfId="0" applyFont="1" applyFill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41" fillId="0" borderId="2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/>
    <xf numFmtId="0" fontId="22" fillId="0" borderId="2" xfId="0" applyFont="1" applyFill="1" applyBorder="1" applyAlignment="1">
      <alignment horizontal="center"/>
    </xf>
    <xf numFmtId="0" fontId="22" fillId="0" borderId="2" xfId="0" applyFont="1" applyBorder="1" applyAlignment="1" applyProtection="1">
      <alignment horizontal="left" wrapText="1"/>
    </xf>
    <xf numFmtId="0" fontId="23" fillId="0" borderId="2" xfId="0" applyFont="1" applyBorder="1" applyAlignment="1">
      <alignment horizontal="center" vertical="top" wrapText="1"/>
    </xf>
    <xf numFmtId="0" fontId="22" fillId="0" borderId="2" xfId="0" applyFont="1" applyBorder="1" applyAlignment="1" applyProtection="1"/>
    <xf numFmtId="0" fontId="23" fillId="0" borderId="2" xfId="0" applyFont="1" applyBorder="1" applyAlignment="1" applyProtection="1"/>
    <xf numFmtId="0" fontId="41" fillId="0" borderId="3" xfId="0" applyFont="1" applyBorder="1" applyAlignment="1" applyProtection="1">
      <alignment horizontal="center" vertical="center"/>
      <protection locked="0"/>
    </xf>
    <xf numFmtId="0" fontId="22" fillId="5" borderId="2" xfId="0" applyFont="1" applyFill="1" applyBorder="1" applyAlignment="1" applyProtection="1">
      <alignment horizontal="left" wrapText="1"/>
    </xf>
    <xf numFmtId="0" fontId="41" fillId="0" borderId="2" xfId="0" applyFont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left" vertical="center" wrapText="1"/>
    </xf>
    <xf numFmtId="0" fontId="41" fillId="0" borderId="3" xfId="0" applyFont="1" applyFill="1" applyBorder="1" applyAlignment="1" applyProtection="1">
      <alignment horizontal="center" wrapText="1"/>
      <protection locked="0"/>
    </xf>
    <xf numFmtId="0" fontId="21" fillId="0" borderId="2" xfId="2" applyFill="1" applyBorder="1" applyAlignment="1" applyProtection="1">
      <alignment horizontal="center" wrapText="1"/>
    </xf>
    <xf numFmtId="0" fontId="22" fillId="0" borderId="2" xfId="0" applyFont="1" applyFill="1" applyBorder="1"/>
    <xf numFmtId="0" fontId="22" fillId="0" borderId="2" xfId="0" applyFont="1" applyBorder="1" applyAlignment="1">
      <alignment horizontal="center"/>
    </xf>
    <xf numFmtId="0" fontId="23" fillId="0" borderId="2" xfId="0" applyFont="1" applyBorder="1" applyProtection="1"/>
    <xf numFmtId="0" fontId="22" fillId="0" borderId="2" xfId="0" applyFont="1" applyFill="1" applyBorder="1" applyAlignment="1" applyProtection="1">
      <alignment horizontal="left" wrapText="1"/>
    </xf>
    <xf numFmtId="0" fontId="22" fillId="0" borderId="0" xfId="0" applyFont="1" applyAlignment="1" applyProtection="1">
      <alignment horizontal="center"/>
    </xf>
    <xf numFmtId="0" fontId="47" fillId="0" borderId="3" xfId="0" applyFont="1" applyBorder="1" applyAlignment="1" applyProtection="1"/>
    <xf numFmtId="0" fontId="10" fillId="0" borderId="4" xfId="0" applyFont="1" applyBorder="1" applyAlignment="1" applyProtection="1"/>
    <xf numFmtId="0" fontId="43" fillId="0" borderId="7" xfId="0" applyFont="1" applyBorder="1" applyAlignment="1" applyProtection="1">
      <alignment horizontal="right" vertical="center"/>
    </xf>
    <xf numFmtId="164" fontId="47" fillId="0" borderId="2" xfId="0" applyNumberFormat="1" applyFont="1" applyBorder="1" applyProtection="1"/>
    <xf numFmtId="0" fontId="54" fillId="0" borderId="0" xfId="0" applyFont="1"/>
    <xf numFmtId="0" fontId="10" fillId="0" borderId="3" xfId="0" applyFont="1" applyFill="1" applyBorder="1" applyAlignment="1" applyProtection="1">
      <alignment vertical="top" wrapText="1"/>
      <protection locked="0"/>
    </xf>
    <xf numFmtId="0" fontId="10" fillId="0" borderId="7" xfId="0" applyFont="1" applyFill="1" applyBorder="1" applyAlignment="1" applyProtection="1">
      <alignment vertical="top" wrapText="1"/>
      <protection locked="0"/>
    </xf>
    <xf numFmtId="0" fontId="55" fillId="0" borderId="2" xfId="0" applyFont="1" applyFill="1" applyBorder="1" applyAlignment="1" applyProtection="1">
      <alignment horizontal="center"/>
    </xf>
    <xf numFmtId="0" fontId="21" fillId="5" borderId="2" xfId="2" applyFill="1" applyBorder="1" applyAlignment="1" applyProtection="1">
      <alignment horizontal="center" vertical="top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vertical="center" wrapText="1"/>
    </xf>
    <xf numFmtId="8" fontId="10" fillId="0" borderId="2" xfId="0" applyNumberFormat="1" applyFont="1" applyBorder="1" applyAlignment="1">
      <alignment horizontal="right" vertical="top" wrapText="1"/>
    </xf>
    <xf numFmtId="164" fontId="55" fillId="0" borderId="2" xfId="0" applyNumberFormat="1" applyFont="1" applyFill="1" applyBorder="1" applyProtection="1"/>
    <xf numFmtId="0" fontId="10" fillId="0" borderId="0" xfId="0" applyFont="1" applyFill="1" applyProtection="1"/>
    <xf numFmtId="0" fontId="23" fillId="5" borderId="2" xfId="0" applyFont="1" applyFill="1" applyBorder="1" applyAlignment="1">
      <alignment horizontal="center" vertical="top" wrapText="1"/>
    </xf>
    <xf numFmtId="0" fontId="55" fillId="0" borderId="2" xfId="0" applyFont="1" applyFill="1" applyBorder="1" applyAlignment="1" applyProtection="1">
      <alignment horizontal="center" wrapText="1"/>
    </xf>
    <xf numFmtId="0" fontId="55" fillId="0" borderId="2" xfId="0" applyFont="1" applyFill="1" applyBorder="1" applyAlignment="1" applyProtection="1">
      <alignment wrapText="1"/>
    </xf>
    <xf numFmtId="0" fontId="55" fillId="5" borderId="2" xfId="0" applyFont="1" applyFill="1" applyBorder="1" applyAlignment="1" applyProtection="1">
      <alignment horizontal="center"/>
    </xf>
    <xf numFmtId="0" fontId="55" fillId="5" borderId="2" xfId="0" applyFont="1" applyFill="1" applyBorder="1" applyAlignment="1" applyProtection="1">
      <alignment horizontal="center" wrapText="1"/>
    </xf>
    <xf numFmtId="0" fontId="55" fillId="5" borderId="2" xfId="0" applyFont="1" applyFill="1" applyBorder="1" applyAlignment="1" applyProtection="1">
      <alignment wrapText="1"/>
    </xf>
    <xf numFmtId="164" fontId="55" fillId="5" borderId="2" xfId="0" applyNumberFormat="1" applyFont="1" applyFill="1" applyBorder="1" applyProtection="1"/>
    <xf numFmtId="0" fontId="55" fillId="0" borderId="2" xfId="0" applyFont="1" applyFill="1" applyBorder="1" applyProtection="1"/>
    <xf numFmtId="0" fontId="56" fillId="0" borderId="2" xfId="0" applyFont="1" applyFill="1" applyBorder="1" applyAlignment="1" applyProtection="1">
      <alignment horizontal="center"/>
    </xf>
    <xf numFmtId="0" fontId="55" fillId="0" borderId="2" xfId="0" applyFont="1" applyFill="1" applyBorder="1" applyAlignment="1" applyProtection="1">
      <alignment horizontal="center" vertical="center"/>
    </xf>
    <xf numFmtId="0" fontId="55" fillId="0" borderId="2" xfId="0" applyFont="1" applyFill="1" applyBorder="1" applyAlignment="1" applyProtection="1">
      <alignment vertical="top" wrapText="1"/>
    </xf>
    <xf numFmtId="164" fontId="57" fillId="0" borderId="2" xfId="0" applyNumberFormat="1" applyFont="1" applyFill="1" applyBorder="1" applyProtection="1"/>
    <xf numFmtId="0" fontId="57" fillId="0" borderId="0" xfId="0" applyFont="1" applyFill="1" applyBorder="1" applyAlignment="1" applyProtection="1">
      <alignment horizontal="right" wrapText="1"/>
    </xf>
    <xf numFmtId="164" fontId="57" fillId="0" borderId="0" xfId="0" applyNumberFormat="1" applyFont="1" applyFill="1" applyBorder="1" applyProtection="1"/>
    <xf numFmtId="0" fontId="10" fillId="0" borderId="2" xfId="0" applyFont="1" applyBorder="1" applyAlignment="1" applyProtection="1">
      <alignment horizontal="center"/>
    </xf>
    <xf numFmtId="0" fontId="21" fillId="0" borderId="2" xfId="2" applyBorder="1" applyAlignment="1" applyProtection="1">
      <alignment horizontal="center"/>
    </xf>
    <xf numFmtId="0" fontId="10" fillId="0" borderId="2" xfId="0" applyFont="1" applyBorder="1" applyProtection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wrapText="1"/>
    </xf>
    <xf numFmtId="0" fontId="56" fillId="0" borderId="2" xfId="0" applyFont="1" applyBorder="1" applyAlignment="1" applyProtection="1">
      <alignment wrapText="1"/>
    </xf>
    <xf numFmtId="0" fontId="10" fillId="0" borderId="2" xfId="0" applyFont="1" applyFill="1" applyBorder="1" applyProtection="1"/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56" fillId="0" borderId="2" xfId="0" applyFont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5" borderId="2" xfId="0" applyFont="1" applyFill="1" applyBorder="1" applyAlignment="1" applyProtection="1">
      <alignment horizontal="center" wrapText="1"/>
    </xf>
    <xf numFmtId="0" fontId="10" fillId="5" borderId="2" xfId="0" applyFont="1" applyFill="1" applyBorder="1" applyAlignment="1" applyProtection="1">
      <alignment wrapText="1"/>
    </xf>
    <xf numFmtId="0" fontId="56" fillId="0" borderId="2" xfId="0" applyFont="1" applyFill="1" applyBorder="1" applyAlignment="1" applyProtection="1">
      <alignment horizontal="center" wrapText="1"/>
    </xf>
    <xf numFmtId="0" fontId="10" fillId="0" borderId="2" xfId="0" applyFont="1" applyFill="1" applyBorder="1" applyAlignment="1" applyProtection="1">
      <alignment horizontal="center" wrapText="1"/>
    </xf>
    <xf numFmtId="0" fontId="56" fillId="0" borderId="2" xfId="0" applyFont="1" applyFill="1" applyBorder="1" applyAlignment="1" applyProtection="1">
      <alignment wrapText="1"/>
    </xf>
    <xf numFmtId="164" fontId="39" fillId="0" borderId="2" xfId="0" applyNumberFormat="1" applyFont="1" applyBorder="1" applyProtection="1"/>
    <xf numFmtId="0" fontId="41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vertical="top" wrapText="1"/>
    </xf>
    <xf numFmtId="0" fontId="56" fillId="0" borderId="2" xfId="0" applyFont="1" applyBorder="1" applyAlignment="1">
      <alignment horizontal="center" vertical="top" wrapText="1"/>
    </xf>
    <xf numFmtId="0" fontId="56" fillId="0" borderId="2" xfId="0" applyFont="1" applyBorder="1" applyProtection="1"/>
    <xf numFmtId="0" fontId="10" fillId="0" borderId="2" xfId="0" applyFont="1" applyBorder="1" applyAlignment="1" applyProtection="1">
      <alignment vertical="top"/>
    </xf>
    <xf numFmtId="0" fontId="41" fillId="0" borderId="2" xfId="0" quotePrefix="1" applyFont="1" applyBorder="1" applyAlignment="1" applyProtection="1">
      <alignment horizontal="center" vertical="center"/>
      <protection locked="0"/>
    </xf>
    <xf numFmtId="0" fontId="43" fillId="0" borderId="3" xfId="0" applyFont="1" applyBorder="1" applyAlignment="1" applyProtection="1">
      <alignment horizontal="right" wrapText="1"/>
    </xf>
    <xf numFmtId="0" fontId="43" fillId="0" borderId="4" xfId="0" applyFont="1" applyBorder="1" applyAlignment="1" applyProtection="1">
      <alignment horizontal="right" wrapText="1"/>
    </xf>
    <xf numFmtId="0" fontId="43" fillId="0" borderId="7" xfId="0" applyFont="1" applyBorder="1" applyAlignment="1" applyProtection="1">
      <alignment horizontal="right" wrapText="1"/>
    </xf>
    <xf numFmtId="0" fontId="47" fillId="0" borderId="0" xfId="0" applyFont="1" applyBorder="1" applyAlignment="1" applyProtection="1">
      <alignment horizontal="center"/>
    </xf>
    <xf numFmtId="0" fontId="47" fillId="0" borderId="0" xfId="0" applyFont="1" applyBorder="1" applyAlignment="1" applyProtection="1"/>
    <xf numFmtId="0" fontId="43" fillId="0" borderId="4" xfId="0" applyFont="1" applyBorder="1" applyAlignment="1" applyProtection="1"/>
    <xf numFmtId="164" fontId="58" fillId="0" borderId="2" xfId="0" applyNumberFormat="1" applyFont="1" applyBorder="1" applyProtection="1"/>
    <xf numFmtId="0" fontId="20" fillId="0" borderId="3" xfId="0" applyFont="1" applyBorder="1" applyAlignment="1" applyProtection="1">
      <alignment horizontal="center" vertical="center"/>
      <protection locked="0"/>
    </xf>
    <xf numFmtId="0" fontId="20" fillId="5" borderId="3" xfId="0" applyFont="1" applyFill="1" applyBorder="1" applyAlignment="1" applyProtection="1">
      <alignment horizontal="center" vertical="center"/>
      <protection locked="0"/>
    </xf>
    <xf numFmtId="0" fontId="22" fillId="5" borderId="2" xfId="0" applyFont="1" applyFill="1" applyBorder="1" applyAlignment="1" applyProtection="1">
      <alignment wrapText="1"/>
    </xf>
    <xf numFmtId="0" fontId="22" fillId="5" borderId="2" xfId="0" applyFont="1" applyFill="1" applyBorder="1" applyAlignment="1" applyProtection="1">
      <alignment horizontal="center"/>
    </xf>
    <xf numFmtId="0" fontId="23" fillId="5" borderId="2" xfId="0" applyFont="1" applyFill="1" applyBorder="1" applyAlignment="1" applyProtection="1">
      <alignment horizontal="center" wrapText="1"/>
    </xf>
    <xf numFmtId="0" fontId="18" fillId="5" borderId="2" xfId="0" applyFont="1" applyFill="1" applyBorder="1" applyAlignment="1" applyProtection="1">
      <alignment horizontal="center" vertical="center"/>
      <protection locked="0"/>
    </xf>
    <xf numFmtId="0" fontId="23" fillId="5" borderId="2" xfId="0" applyFont="1" applyFill="1" applyBorder="1" applyAlignment="1" applyProtection="1">
      <alignment wrapText="1"/>
    </xf>
    <xf numFmtId="164" fontId="56" fillId="0" borderId="2" xfId="0" applyNumberFormat="1" applyFont="1" applyBorder="1" applyProtection="1"/>
    <xf numFmtId="0" fontId="23" fillId="5" borderId="2" xfId="0" applyFont="1" applyFill="1" applyBorder="1" applyAlignment="1" applyProtection="1">
      <alignment horizontal="center"/>
    </xf>
    <xf numFmtId="0" fontId="23" fillId="0" borderId="2" xfId="0" applyFont="1" applyBorder="1" applyAlignment="1" applyProtection="1">
      <alignment wrapText="1"/>
    </xf>
    <xf numFmtId="0" fontId="23" fillId="0" borderId="2" xfId="0" applyFont="1" applyFill="1" applyBorder="1" applyAlignment="1" applyProtection="1"/>
    <xf numFmtId="0" fontId="22" fillId="0" borderId="13" xfId="0" applyFont="1" applyFill="1" applyBorder="1" applyAlignment="1">
      <alignment horizontal="center"/>
    </xf>
    <xf numFmtId="0" fontId="20" fillId="0" borderId="3" xfId="0" applyFont="1" applyBorder="1" applyAlignment="1" applyProtection="1">
      <alignment horizontal="center"/>
      <protection locked="0"/>
    </xf>
    <xf numFmtId="0" fontId="21" fillId="0" borderId="2" xfId="2" applyBorder="1" applyAlignment="1" applyProtection="1">
      <alignment horizontal="right"/>
    </xf>
    <xf numFmtId="164" fontId="22" fillId="0" borderId="2" xfId="0" applyNumberFormat="1" applyFont="1" applyBorder="1" applyProtection="1"/>
    <xf numFmtId="0" fontId="22" fillId="0" borderId="2" xfId="0" applyFont="1" applyBorder="1" applyAlignment="1" applyProtection="1">
      <alignment horizontal="right"/>
    </xf>
    <xf numFmtId="0" fontId="22" fillId="0" borderId="2" xfId="0" applyFont="1" applyBorder="1" applyAlignment="1" applyProtection="1">
      <alignment horizontal="right" wrapText="1"/>
    </xf>
    <xf numFmtId="0" fontId="20" fillId="0" borderId="3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right"/>
    </xf>
    <xf numFmtId="0" fontId="22" fillId="0" borderId="14" xfId="0" applyFont="1" applyBorder="1" applyAlignment="1" applyProtection="1">
      <alignment horizontal="center" wrapText="1"/>
    </xf>
    <xf numFmtId="0" fontId="22" fillId="0" borderId="14" xfId="0" applyFont="1" applyBorder="1" applyAlignment="1" applyProtection="1">
      <alignment vertical="top" wrapText="1"/>
    </xf>
    <xf numFmtId="164" fontId="23" fillId="0" borderId="14" xfId="0" applyNumberFormat="1" applyFont="1" applyFill="1" applyBorder="1" applyAlignment="1" applyProtection="1">
      <alignment horizontal="right" vertical="center" wrapText="1"/>
    </xf>
    <xf numFmtId="0" fontId="23" fillId="0" borderId="0" xfId="0" applyFont="1" applyAlignment="1" applyProtection="1">
      <alignment horizontal="right"/>
    </xf>
    <xf numFmtId="164" fontId="23" fillId="0" borderId="2" xfId="0" applyNumberFormat="1" applyFont="1" applyFill="1" applyBorder="1" applyAlignment="1" applyProtection="1">
      <alignment horizontal="right" vertical="center" wrapText="1"/>
    </xf>
    <xf numFmtId="0" fontId="22" fillId="0" borderId="2" xfId="0" applyFont="1" applyBorder="1" applyAlignment="1" applyProtection="1">
      <alignment horizontal="right" vertical="center"/>
    </xf>
    <xf numFmtId="0" fontId="23" fillId="0" borderId="2" xfId="0" applyFont="1" applyFill="1" applyBorder="1" applyAlignment="1" applyProtection="1">
      <alignment horizontal="right"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/>
      <protection locked="0"/>
    </xf>
    <xf numFmtId="0" fontId="21" fillId="0" borderId="2" xfId="2" applyFill="1" applyBorder="1" applyAlignment="1" applyProtection="1">
      <alignment horizontal="right"/>
    </xf>
    <xf numFmtId="164" fontId="22" fillId="0" borderId="2" xfId="0" applyNumberFormat="1" applyFont="1" applyFill="1" applyBorder="1" applyProtection="1"/>
    <xf numFmtId="0" fontId="19" fillId="0" borderId="2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right" vertical="center" wrapText="1"/>
    </xf>
    <xf numFmtId="0" fontId="20" fillId="0" borderId="2" xfId="0" applyFont="1" applyBorder="1" applyAlignment="1" applyProtection="1">
      <alignment horizontal="center"/>
      <protection locked="0"/>
    </xf>
    <xf numFmtId="0" fontId="20" fillId="0" borderId="3" xfId="0" applyFont="1" applyFill="1" applyBorder="1" applyAlignment="1" applyProtection="1">
      <alignment horizontal="center" wrapText="1"/>
      <protection locked="0"/>
    </xf>
    <xf numFmtId="0" fontId="21" fillId="0" borderId="2" xfId="2" applyFill="1" applyBorder="1" applyAlignment="1" applyProtection="1">
      <alignment horizontal="right" wrapText="1"/>
    </xf>
    <xf numFmtId="0" fontId="22" fillId="0" borderId="2" xfId="0" applyFont="1" applyFill="1" applyBorder="1" applyProtection="1"/>
    <xf numFmtId="0" fontId="22" fillId="0" borderId="2" xfId="0" applyFont="1" applyFill="1" applyBorder="1" applyAlignment="1" applyProtection="1">
      <alignment horizontal="right" wrapText="1"/>
    </xf>
    <xf numFmtId="0" fontId="22" fillId="0" borderId="2" xfId="0" applyFont="1" applyBorder="1" applyAlignment="1" applyProtection="1">
      <alignment horizontal="right" vertical="center" wrapText="1"/>
    </xf>
    <xf numFmtId="164" fontId="23" fillId="5" borderId="2" xfId="0" applyNumberFormat="1" applyFont="1" applyFill="1" applyBorder="1" applyAlignment="1" applyProtection="1">
      <alignment horizontal="right" vertical="center" wrapText="1"/>
    </xf>
    <xf numFmtId="0" fontId="22" fillId="5" borderId="2" xfId="0" applyFont="1" applyFill="1" applyBorder="1" applyAlignment="1" applyProtection="1">
      <alignment horizontal="right" vertical="center" wrapText="1"/>
    </xf>
    <xf numFmtId="0" fontId="39" fillId="0" borderId="0" xfId="0" applyFont="1" applyAlignment="1" applyProtection="1">
      <alignment horizontal="left" vertical="center"/>
    </xf>
    <xf numFmtId="0" fontId="47" fillId="0" borderId="3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55" fillId="0" borderId="2" xfId="0" applyFont="1" applyFill="1" applyBorder="1" applyAlignment="1" applyProtection="1">
      <alignment horizontal="center" vertical="center" wrapText="1"/>
    </xf>
    <xf numFmtId="0" fontId="59" fillId="0" borderId="2" xfId="2" applyFont="1" applyFill="1" applyBorder="1" applyAlignment="1" applyProtection="1"/>
    <xf numFmtId="0" fontId="23" fillId="0" borderId="2" xfId="0" applyFont="1" applyFill="1" applyBorder="1" applyAlignment="1" applyProtection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164" fontId="10" fillId="5" borderId="2" xfId="0" applyNumberFormat="1" applyFont="1" applyFill="1" applyBorder="1" applyProtection="1"/>
    <xf numFmtId="0" fontId="23" fillId="5" borderId="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/>
    </xf>
    <xf numFmtId="0" fontId="59" fillId="0" borderId="2" xfId="2" applyFont="1" applyFill="1" applyBorder="1" applyAlignment="1" applyProtection="1">
      <alignment horizontal="left" vertical="center" wrapText="1"/>
    </xf>
    <xf numFmtId="0" fontId="55" fillId="0" borderId="2" xfId="0" applyFont="1" applyFill="1" applyBorder="1" applyAlignment="1" applyProtection="1">
      <alignment vertical="center"/>
    </xf>
    <xf numFmtId="0" fontId="56" fillId="0" borderId="2" xfId="0" applyFont="1" applyFill="1" applyBorder="1" applyAlignment="1" applyProtection="1">
      <alignment horizontal="center" vertical="center" wrapText="1"/>
    </xf>
    <xf numFmtId="0" fontId="41" fillId="0" borderId="2" xfId="0" applyFont="1" applyFill="1" applyBorder="1" applyAlignment="1" applyProtection="1">
      <alignment horizontal="center" vertical="center" wrapText="1"/>
    </xf>
    <xf numFmtId="0" fontId="59" fillId="0" borderId="2" xfId="2" applyFont="1" applyFill="1" applyBorder="1" applyAlignment="1" applyProtection="1">
      <alignment horizontal="left" vertical="center"/>
    </xf>
    <xf numFmtId="0" fontId="59" fillId="0" borderId="2" xfId="2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vertical="center" wrapText="1"/>
    </xf>
    <xf numFmtId="0" fontId="56" fillId="0" borderId="2" xfId="0" applyFont="1" applyBorder="1" applyAlignment="1" applyProtection="1">
      <alignment horizontal="center" wrapText="1"/>
    </xf>
    <xf numFmtId="0" fontId="56" fillId="0" borderId="2" xfId="0" applyFont="1" applyBorder="1" applyAlignment="1" applyProtection="1">
      <alignment vertical="center" wrapText="1"/>
    </xf>
    <xf numFmtId="0" fontId="56" fillId="0" borderId="2" xfId="0" applyFont="1" applyFill="1" applyBorder="1" applyProtection="1"/>
    <xf numFmtId="0" fontId="59" fillId="0" borderId="2" xfId="2" applyFont="1" applyBorder="1" applyAlignment="1" applyProtection="1">
      <alignment horizontal="left"/>
    </xf>
    <xf numFmtId="8" fontId="10" fillId="0" borderId="2" xfId="0" applyNumberFormat="1" applyFont="1" applyFill="1" applyBorder="1" applyAlignment="1">
      <alignment horizontal="right" vertical="top" wrapText="1"/>
    </xf>
    <xf numFmtId="0" fontId="23" fillId="0" borderId="2" xfId="0" applyFont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41" fillId="0" borderId="2" xfId="0" applyFont="1" applyFill="1" applyBorder="1" applyAlignment="1" applyProtection="1">
      <alignment horizontal="center" vertical="center" wrapText="1"/>
      <protection locked="0"/>
    </xf>
    <xf numFmtId="0" fontId="62" fillId="0" borderId="2" xfId="2" applyFont="1" applyBorder="1" applyAlignment="1" applyProtection="1">
      <alignment horizontal="left"/>
    </xf>
    <xf numFmtId="0" fontId="0" fillId="0" borderId="2" xfId="0" applyFill="1" applyBorder="1" applyAlignment="1">
      <alignment horizontal="center"/>
    </xf>
    <xf numFmtId="0" fontId="23" fillId="5" borderId="2" xfId="0" applyFont="1" applyFill="1" applyBorder="1" applyAlignment="1" applyProtection="1">
      <alignment horizontal="center" vertical="center" wrapText="1"/>
    </xf>
    <xf numFmtId="0" fontId="41" fillId="5" borderId="2" xfId="0" applyFont="1" applyFill="1" applyBorder="1" applyAlignment="1" applyProtection="1">
      <alignment horizontal="center" vertical="center" wrapText="1"/>
    </xf>
    <xf numFmtId="0" fontId="23" fillId="5" borderId="2" xfId="0" applyFont="1" applyFill="1" applyBorder="1" applyAlignment="1" applyProtection="1">
      <alignment horizontal="left" vertical="center" wrapText="1"/>
    </xf>
    <xf numFmtId="0" fontId="41" fillId="0" borderId="3" xfId="0" applyFont="1" applyBorder="1" applyAlignment="1" applyProtection="1">
      <alignment horizontal="center" wrapText="1"/>
      <protection locked="0"/>
    </xf>
    <xf numFmtId="0" fontId="23" fillId="0" borderId="2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left" vertical="center" wrapText="1"/>
    </xf>
    <xf numFmtId="0" fontId="0" fillId="0" borderId="0" xfId="0" applyFont="1"/>
    <xf numFmtId="0" fontId="63" fillId="0" borderId="2" xfId="0" applyFont="1" applyFill="1" applyBorder="1" applyAlignment="1" applyProtection="1">
      <alignment horizontal="center" vertical="center" wrapText="1"/>
    </xf>
    <xf numFmtId="0" fontId="1" fillId="0" borderId="2" xfId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164" fontId="43" fillId="0" borderId="2" xfId="0" applyNumberFormat="1" applyFont="1" applyBorder="1" applyAlignment="1" applyProtection="1">
      <alignment horizontal="right"/>
    </xf>
    <xf numFmtId="0" fontId="1" fillId="0" borderId="2" xfId="1" applyBorder="1" applyAlignment="1" applyProtection="1">
      <alignment horizontal="center" vertical="center"/>
    </xf>
    <xf numFmtId="0" fontId="1" fillId="0" borderId="2" xfId="1" applyFill="1" applyBorder="1" applyAlignment="1" applyProtection="1">
      <alignment horizontal="center" vertical="center" wrapText="1"/>
    </xf>
    <xf numFmtId="0" fontId="1" fillId="0" borderId="0" xfId="1"/>
    <xf numFmtId="0" fontId="25" fillId="0" borderId="3" xfId="0" applyFont="1" applyBorder="1" applyAlignment="1" applyProtection="1">
      <alignment horizontal="right" wrapText="1"/>
    </xf>
    <xf numFmtId="0" fontId="25" fillId="0" borderId="4" xfId="0" applyFont="1" applyBorder="1" applyAlignment="1" applyProtection="1">
      <alignment horizontal="right" wrapText="1"/>
    </xf>
    <xf numFmtId="0" fontId="25" fillId="0" borderId="7" xfId="0" applyFont="1" applyBorder="1" applyAlignment="1" applyProtection="1">
      <alignment horizontal="right" wrapText="1"/>
    </xf>
    <xf numFmtId="0" fontId="25" fillId="0" borderId="3" xfId="0" applyFont="1" applyBorder="1" applyAlignment="1" applyProtection="1">
      <alignment horizontal="right"/>
    </xf>
    <xf numFmtId="0" fontId="25" fillId="0" borderId="4" xfId="0" applyFont="1" applyBorder="1" applyAlignment="1" applyProtection="1">
      <alignment horizontal="right"/>
    </xf>
    <xf numFmtId="0" fontId="25" fillId="0" borderId="7" xfId="0" applyFont="1" applyBorder="1" applyAlignment="1" applyProtection="1">
      <alignment horizontal="right"/>
    </xf>
    <xf numFmtId="0" fontId="32" fillId="0" borderId="4" xfId="0" applyFont="1" applyBorder="1" applyAlignment="1" applyProtection="1">
      <alignment horizontal="center"/>
    </xf>
    <xf numFmtId="0" fontId="32" fillId="0" borderId="4" xfId="0" applyFont="1" applyBorder="1" applyAlignment="1" applyProtection="1"/>
    <xf numFmtId="0" fontId="33" fillId="0" borderId="4" xfId="0" applyFont="1" applyBorder="1" applyAlignment="1" applyProtection="1">
      <alignment horizontal="right"/>
    </xf>
    <xf numFmtId="0" fontId="3" fillId="0" borderId="7" xfId="0" applyFont="1" applyBorder="1" applyAlignment="1" applyProtection="1">
      <alignment horizontal="right"/>
    </xf>
    <xf numFmtId="0" fontId="13" fillId="0" borderId="9" xfId="0" applyFont="1" applyBorder="1" applyAlignment="1" applyProtection="1">
      <alignment vertical="top"/>
      <protection locked="0"/>
    </xf>
    <xf numFmtId="0" fontId="3" fillId="0" borderId="8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16" fillId="4" borderId="5" xfId="0" applyFont="1" applyFill="1" applyBorder="1" applyAlignment="1" applyProtection="1">
      <alignment horizontal="left"/>
    </xf>
    <xf numFmtId="0" fontId="3" fillId="0" borderId="5" xfId="0" applyFont="1" applyBorder="1" applyAlignment="1" applyProtection="1"/>
    <xf numFmtId="0" fontId="16" fillId="4" borderId="0" xfId="0" applyFont="1" applyFill="1" applyAlignment="1" applyProtection="1">
      <alignment horizontal="left"/>
    </xf>
    <xf numFmtId="0" fontId="26" fillId="0" borderId="0" xfId="0" applyFont="1" applyAlignment="1" applyProtection="1"/>
    <xf numFmtId="0" fontId="26" fillId="0" borderId="5" xfId="0" applyFont="1" applyBorder="1" applyAlignment="1" applyProtection="1"/>
    <xf numFmtId="0" fontId="29" fillId="0" borderId="8" xfId="0" applyFont="1" applyBorder="1" applyAlignment="1" applyProtection="1"/>
    <xf numFmtId="0" fontId="29" fillId="0" borderId="5" xfId="0" applyFont="1" applyBorder="1" applyAlignment="1" applyProtection="1"/>
    <xf numFmtId="0" fontId="8" fillId="0" borderId="2" xfId="0" applyFont="1" applyFill="1" applyBorder="1" applyAlignment="1" applyProtection="1">
      <alignment vertical="top" wrapText="1"/>
      <protection locked="0"/>
    </xf>
    <xf numFmtId="0" fontId="3" fillId="0" borderId="2" xfId="0" applyFont="1" applyFill="1" applyBorder="1" applyAlignment="1" applyProtection="1">
      <protection locked="0"/>
    </xf>
    <xf numFmtId="49" fontId="8" fillId="0" borderId="3" xfId="0" applyNumberFormat="1" applyFont="1" applyFill="1" applyBorder="1" applyAlignment="1" applyProtection="1">
      <alignment horizontal="left" vertical="top" wrapText="1"/>
      <protection locked="0"/>
    </xf>
    <xf numFmtId="49" fontId="8" fillId="0" borderId="7" xfId="0" applyNumberFormat="1" applyFont="1" applyFill="1" applyBorder="1" applyAlignment="1" applyProtection="1">
      <alignment horizontal="left" vertical="top" wrapText="1"/>
      <protection locked="0"/>
    </xf>
    <xf numFmtId="49" fontId="8" fillId="0" borderId="2" xfId="0" applyNumberFormat="1" applyFont="1" applyFill="1" applyBorder="1" applyAlignment="1" applyProtection="1">
      <alignment horizontal="center" vertical="top" wrapText="1"/>
      <protection locked="0"/>
    </xf>
    <xf numFmtId="0" fontId="14" fillId="2" borderId="2" xfId="0" applyFont="1" applyFill="1" applyBorder="1" applyAlignment="1" applyProtection="1">
      <alignment vertical="top" wrapText="1"/>
    </xf>
    <xf numFmtId="0" fontId="3" fillId="2" borderId="2" xfId="0" applyFont="1" applyFill="1" applyBorder="1" applyAlignment="1" applyProtection="1"/>
    <xf numFmtId="0" fontId="14" fillId="2" borderId="3" xfId="0" applyFont="1" applyFill="1" applyBorder="1" applyAlignment="1" applyProtection="1">
      <alignment vertical="top" wrapText="1"/>
    </xf>
    <xf numFmtId="0" fontId="3" fillId="2" borderId="7" xfId="0" applyFont="1" applyFill="1" applyBorder="1" applyAlignment="1" applyProtection="1"/>
    <xf numFmtId="0" fontId="14" fillId="2" borderId="2" xfId="0" applyFont="1" applyFill="1" applyBorder="1" applyAlignment="1" applyProtection="1">
      <alignment horizontal="left" vertical="top" wrapText="1"/>
    </xf>
    <xf numFmtId="0" fontId="3" fillId="2" borderId="4" xfId="0" applyFont="1" applyFill="1" applyBorder="1" applyAlignment="1" applyProtection="1">
      <alignment vertical="top" wrapText="1"/>
    </xf>
    <xf numFmtId="0" fontId="8" fillId="0" borderId="3" xfId="0" applyFont="1" applyFill="1" applyBorder="1" applyAlignment="1" applyProtection="1">
      <alignment vertical="top" wrapText="1"/>
      <protection locked="0"/>
    </xf>
    <xf numFmtId="0" fontId="3" fillId="0" borderId="4" xfId="0" applyFont="1" applyFill="1" applyBorder="1" applyAlignment="1" applyProtection="1">
      <alignment vertical="top" wrapText="1"/>
      <protection locked="0"/>
    </xf>
    <xf numFmtId="0" fontId="3" fillId="0" borderId="7" xfId="0" applyFont="1" applyFill="1" applyBorder="1" applyAlignment="1" applyProtection="1">
      <alignment vertical="top" wrapText="1"/>
      <protection locked="0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vertical="top" wrapText="1"/>
      <protection locked="0"/>
    </xf>
    <xf numFmtId="0" fontId="8" fillId="2" borderId="2" xfId="0" applyFont="1" applyFill="1" applyBorder="1" applyAlignment="1" applyProtection="1">
      <alignment vertical="top" wrapText="1"/>
    </xf>
    <xf numFmtId="0" fontId="3" fillId="2" borderId="2" xfId="0" applyFont="1" applyFill="1" applyBorder="1" applyAlignment="1" applyProtection="1">
      <alignment vertical="top" wrapText="1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9" fillId="3" borderId="2" xfId="0" applyFont="1" applyFill="1" applyBorder="1" applyAlignment="1" applyProtection="1">
      <alignment vertical="top" wrapText="1"/>
    </xf>
    <xf numFmtId="0" fontId="10" fillId="3" borderId="2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vertical="top" wrapText="1"/>
      <protection locked="0"/>
    </xf>
    <xf numFmtId="0" fontId="10" fillId="0" borderId="2" xfId="0" applyFont="1" applyFill="1" applyBorder="1" applyAlignment="1" applyProtection="1">
      <alignment vertical="top" wrapText="1"/>
      <protection locked="0"/>
    </xf>
    <xf numFmtId="0" fontId="12" fillId="2" borderId="3" xfId="0" applyFont="1" applyFill="1" applyBorder="1" applyAlignment="1" applyProtection="1">
      <alignment vertical="top" wrapText="1"/>
    </xf>
    <xf numFmtId="0" fontId="13" fillId="2" borderId="4" xfId="0" applyFont="1" applyFill="1" applyBorder="1" applyAlignment="1" applyProtection="1">
      <alignment vertical="top" wrapText="1"/>
    </xf>
    <xf numFmtId="0" fontId="13" fillId="2" borderId="5" xfId="0" applyFont="1" applyFill="1" applyBorder="1" applyAlignment="1" applyProtection="1">
      <alignment vertical="top" wrapText="1"/>
    </xf>
    <xf numFmtId="0" fontId="13" fillId="2" borderId="6" xfId="0" applyFont="1" applyFill="1" applyBorder="1" applyAlignment="1" applyProtection="1"/>
    <xf numFmtId="0" fontId="12" fillId="2" borderId="2" xfId="0" applyFont="1" applyFill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0" xfId="0" applyAlignment="1"/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/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/>
    <xf numFmtId="0" fontId="47" fillId="0" borderId="4" xfId="0" applyFont="1" applyBorder="1" applyAlignment="1" applyProtection="1">
      <alignment horizontal="center"/>
    </xf>
    <xf numFmtId="0" fontId="47" fillId="0" borderId="4" xfId="0" applyFont="1" applyBorder="1" applyAlignment="1" applyProtection="1"/>
    <xf numFmtId="0" fontId="46" fillId="0" borderId="4" xfId="0" applyFont="1" applyBorder="1" applyAlignment="1" applyProtection="1">
      <alignment horizontal="right"/>
    </xf>
    <xf numFmtId="0" fontId="10" fillId="0" borderId="7" xfId="0" applyFont="1" applyBorder="1" applyAlignment="1" applyProtection="1">
      <alignment horizontal="right"/>
    </xf>
    <xf numFmtId="0" fontId="43" fillId="0" borderId="3" xfId="0" applyFont="1" applyBorder="1" applyAlignment="1" applyProtection="1">
      <alignment horizontal="right"/>
    </xf>
    <xf numFmtId="0" fontId="43" fillId="0" borderId="4" xfId="0" applyFont="1" applyBorder="1" applyAlignment="1" applyProtection="1">
      <alignment horizontal="right"/>
    </xf>
    <xf numFmtId="0" fontId="43" fillId="0" borderId="7" xfId="0" applyFont="1" applyBorder="1" applyAlignment="1" applyProtection="1">
      <alignment horizontal="right"/>
    </xf>
    <xf numFmtId="0" fontId="39" fillId="0" borderId="9" xfId="0" applyFont="1" applyBorder="1" applyAlignment="1" applyProtection="1">
      <alignment vertical="top"/>
      <protection locked="0"/>
    </xf>
    <xf numFmtId="0" fontId="10" fillId="0" borderId="8" xfId="0" applyFont="1" applyBorder="1" applyAlignment="1" applyProtection="1">
      <alignment vertical="top"/>
      <protection locked="0"/>
    </xf>
    <xf numFmtId="0" fontId="10" fillId="0" borderId="10" xfId="0" applyFont="1" applyBorder="1" applyAlignment="1" applyProtection="1">
      <alignment vertical="top"/>
      <protection locked="0"/>
    </xf>
    <xf numFmtId="0" fontId="10" fillId="0" borderId="1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10" fillId="0" borderId="11" xfId="0" applyFont="1" applyBorder="1" applyAlignment="1" applyProtection="1">
      <alignment vertical="top"/>
      <protection locked="0"/>
    </xf>
    <xf numFmtId="0" fontId="10" fillId="0" borderId="12" xfId="0" applyFont="1" applyBorder="1" applyAlignment="1" applyProtection="1">
      <alignment vertical="top"/>
      <protection locked="0"/>
    </xf>
    <xf numFmtId="0" fontId="10" fillId="0" borderId="5" xfId="0" applyFont="1" applyBorder="1" applyAlignment="1" applyProtection="1">
      <alignment vertical="top"/>
      <protection locked="0"/>
    </xf>
    <xf numFmtId="0" fontId="10" fillId="0" borderId="6" xfId="0" applyFont="1" applyBorder="1" applyAlignment="1" applyProtection="1">
      <alignment vertical="top"/>
      <protection locked="0"/>
    </xf>
    <xf numFmtId="0" fontId="44" fillId="0" borderId="0" xfId="0" applyFont="1" applyAlignment="1" applyProtection="1"/>
    <xf numFmtId="0" fontId="44" fillId="0" borderId="5" xfId="0" applyFont="1" applyBorder="1" applyAlignment="1" applyProtection="1"/>
    <xf numFmtId="0" fontId="43" fillId="0" borderId="3" xfId="0" applyFont="1" applyBorder="1" applyAlignment="1" applyProtection="1">
      <alignment horizontal="right" wrapText="1"/>
    </xf>
    <xf numFmtId="0" fontId="43" fillId="0" borderId="4" xfId="0" applyFont="1" applyBorder="1" applyAlignment="1" applyProtection="1">
      <alignment horizontal="right" wrapText="1"/>
    </xf>
    <xf numFmtId="0" fontId="43" fillId="0" borderId="7" xfId="0" applyFont="1" applyBorder="1" applyAlignment="1" applyProtection="1">
      <alignment horizontal="right" wrapText="1"/>
    </xf>
    <xf numFmtId="0" fontId="45" fillId="0" borderId="8" xfId="0" applyFont="1" applyBorder="1" applyAlignment="1" applyProtection="1"/>
    <xf numFmtId="0" fontId="45" fillId="0" borderId="5" xfId="0" applyFont="1" applyBorder="1" applyAlignment="1" applyProtection="1"/>
    <xf numFmtId="0" fontId="10" fillId="0" borderId="2" xfId="0" applyFont="1" applyFill="1" applyBorder="1" applyAlignment="1" applyProtection="1">
      <protection locked="0"/>
    </xf>
    <xf numFmtId="49" fontId="9" fillId="0" borderId="3" xfId="0" applyNumberFormat="1" applyFont="1" applyFill="1" applyBorder="1" applyAlignment="1" applyProtection="1">
      <alignment horizontal="left" vertical="top" wrapText="1"/>
      <protection locked="0"/>
    </xf>
    <xf numFmtId="49" fontId="9" fillId="0" borderId="7" xfId="0" applyNumberFormat="1" applyFont="1" applyFill="1" applyBorder="1" applyAlignment="1" applyProtection="1">
      <alignment horizontal="left" vertical="top" wrapText="1"/>
      <protection locked="0"/>
    </xf>
    <xf numFmtId="0" fontId="40" fillId="3" borderId="2" xfId="0" applyFont="1" applyFill="1" applyBorder="1" applyAlignment="1" applyProtection="1">
      <alignment vertical="top" wrapText="1"/>
    </xf>
    <xf numFmtId="0" fontId="10" fillId="3" borderId="2" xfId="0" applyFont="1" applyFill="1" applyBorder="1" applyAlignment="1" applyProtection="1"/>
    <xf numFmtId="0" fontId="40" fillId="3" borderId="3" xfId="0" applyFont="1" applyFill="1" applyBorder="1" applyAlignment="1" applyProtection="1">
      <alignment vertical="top" wrapText="1"/>
    </xf>
    <xf numFmtId="0" fontId="10" fillId="3" borderId="7" xfId="0" applyFont="1" applyFill="1" applyBorder="1" applyAlignment="1" applyProtection="1"/>
    <xf numFmtId="0" fontId="10" fillId="0" borderId="5" xfId="0" applyFont="1" applyBorder="1" applyAlignment="1" applyProtection="1"/>
    <xf numFmtId="0" fontId="10" fillId="3" borderId="4" xfId="0" applyFont="1" applyFill="1" applyBorder="1" applyAlignment="1" applyProtection="1">
      <alignment vertical="top" wrapText="1"/>
    </xf>
    <xf numFmtId="0" fontId="10" fillId="3" borderId="7" xfId="0" applyFont="1" applyFill="1" applyBorder="1" applyAlignment="1" applyProtection="1">
      <alignment vertical="top" wrapText="1"/>
    </xf>
    <xf numFmtId="0" fontId="9" fillId="0" borderId="3" xfId="0" applyFont="1" applyFill="1" applyBorder="1" applyAlignment="1" applyProtection="1">
      <alignment vertical="top" wrapText="1"/>
      <protection locked="0"/>
    </xf>
    <xf numFmtId="0" fontId="10" fillId="0" borderId="4" xfId="0" applyFont="1" applyFill="1" applyBorder="1" applyAlignment="1" applyProtection="1">
      <alignment vertical="top" wrapText="1"/>
      <protection locked="0"/>
    </xf>
    <xf numFmtId="0" fontId="10" fillId="0" borderId="7" xfId="0" applyFont="1" applyFill="1" applyBorder="1" applyAlignment="1" applyProtection="1">
      <alignment vertical="top" wrapText="1"/>
      <protection locked="0"/>
    </xf>
    <xf numFmtId="0" fontId="10" fillId="0" borderId="3" xfId="0" applyFont="1" applyFill="1" applyBorder="1" applyAlignment="1" applyProtection="1">
      <alignment vertical="top" wrapText="1"/>
      <protection locked="0"/>
    </xf>
    <xf numFmtId="0" fontId="38" fillId="3" borderId="3" xfId="0" applyFont="1" applyFill="1" applyBorder="1" applyAlignment="1" applyProtection="1">
      <alignment vertical="top" wrapText="1"/>
    </xf>
    <xf numFmtId="0" fontId="39" fillId="3" borderId="4" xfId="0" applyFont="1" applyFill="1" applyBorder="1" applyAlignment="1" applyProtection="1">
      <alignment vertical="top" wrapText="1"/>
    </xf>
    <xf numFmtId="0" fontId="39" fillId="3" borderId="7" xfId="0" applyFont="1" applyFill="1" applyBorder="1" applyAlignment="1" applyProtection="1"/>
    <xf numFmtId="0" fontId="39" fillId="3" borderId="7" xfId="0" applyFont="1" applyFill="1" applyBorder="1" applyAlignment="1" applyProtection="1">
      <alignment vertical="top" wrapText="1"/>
    </xf>
    <xf numFmtId="0" fontId="37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left" vertical="top" wrapText="1"/>
      <protection locked="0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35" fillId="0" borderId="0" xfId="0" applyFont="1" applyBorder="1" applyAlignment="1" applyProtection="1">
      <alignment horizontal="center" wrapText="1"/>
    </xf>
    <xf numFmtId="0" fontId="35" fillId="0" borderId="0" xfId="0" applyFont="1" applyAlignment="1" applyProtection="1">
      <alignment wrapText="1"/>
    </xf>
    <xf numFmtId="0" fontId="35" fillId="0" borderId="0" xfId="0" applyFont="1" applyAlignment="1" applyProtection="1"/>
    <xf numFmtId="0" fontId="36" fillId="0" borderId="0" xfId="0" applyFont="1" applyBorder="1" applyAlignment="1" applyProtection="1">
      <alignment horizontal="center" wrapText="1"/>
    </xf>
    <xf numFmtId="0" fontId="36" fillId="0" borderId="0" xfId="0" applyFont="1" applyAlignment="1" applyProtection="1"/>
    <xf numFmtId="0" fontId="43" fillId="0" borderId="2" xfId="0" applyFont="1" applyBorder="1" applyAlignment="1" applyProtection="1">
      <alignment horizontal="right"/>
    </xf>
    <xf numFmtId="0" fontId="10" fillId="0" borderId="2" xfId="0" applyFont="1" applyBorder="1" applyAlignment="1" applyProtection="1"/>
    <xf numFmtId="0" fontId="46" fillId="0" borderId="2" xfId="0" applyFont="1" applyBorder="1" applyAlignment="1" applyProtection="1">
      <alignment horizontal="right"/>
    </xf>
    <xf numFmtId="0" fontId="10" fillId="0" borderId="0" xfId="0" applyFont="1" applyAlignment="1" applyProtection="1"/>
    <xf numFmtId="0" fontId="10" fillId="0" borderId="8" xfId="0" applyFont="1" applyBorder="1" applyAlignment="1" applyProtection="1"/>
    <xf numFmtId="0" fontId="47" fillId="0" borderId="0" xfId="0" applyFont="1" applyBorder="1" applyAlignment="1" applyProtection="1">
      <alignment horizontal="center"/>
    </xf>
    <xf numFmtId="0" fontId="47" fillId="0" borderId="0" xfId="0" applyFont="1" applyBorder="1" applyAlignment="1" applyProtection="1"/>
    <xf numFmtId="0" fontId="39" fillId="0" borderId="3" xfId="0" applyFont="1" applyBorder="1" applyAlignment="1" applyProtection="1">
      <alignment horizontal="right" wrapText="1"/>
    </xf>
    <xf numFmtId="0" fontId="39" fillId="0" borderId="4" xfId="0" applyFont="1" applyBorder="1" applyAlignment="1" applyProtection="1">
      <alignment horizontal="right" wrapText="1"/>
    </xf>
    <xf numFmtId="0" fontId="39" fillId="0" borderId="7" xfId="0" applyFont="1" applyBorder="1" applyAlignment="1" applyProtection="1">
      <alignment horizontal="right" wrapText="1"/>
    </xf>
    <xf numFmtId="0" fontId="46" fillId="0" borderId="3" xfId="0" applyFont="1" applyBorder="1" applyAlignment="1" applyProtection="1">
      <alignment horizontal="right"/>
    </xf>
    <xf numFmtId="0" fontId="46" fillId="0" borderId="7" xfId="0" applyFont="1" applyBorder="1" applyAlignment="1" applyProtection="1">
      <alignment horizontal="right"/>
    </xf>
    <xf numFmtId="0" fontId="39" fillId="0" borderId="8" xfId="0" applyFont="1" applyBorder="1" applyAlignment="1" applyProtection="1">
      <alignment vertical="top"/>
      <protection locked="0"/>
    </xf>
    <xf numFmtId="0" fontId="39" fillId="0" borderId="10" xfId="0" applyFont="1" applyBorder="1" applyAlignment="1" applyProtection="1">
      <alignment vertical="top"/>
      <protection locked="0"/>
    </xf>
    <xf numFmtId="0" fontId="39" fillId="0" borderId="1" xfId="0" applyFont="1" applyBorder="1" applyAlignment="1" applyProtection="1">
      <alignment vertical="top"/>
      <protection locked="0"/>
    </xf>
    <xf numFmtId="0" fontId="39" fillId="0" borderId="0" xfId="0" applyFont="1" applyBorder="1" applyAlignment="1" applyProtection="1">
      <alignment vertical="top"/>
      <protection locked="0"/>
    </xf>
    <xf numFmtId="0" fontId="39" fillId="0" borderId="11" xfId="0" applyFont="1" applyBorder="1" applyAlignment="1" applyProtection="1">
      <alignment vertical="top"/>
      <protection locked="0"/>
    </xf>
    <xf numFmtId="0" fontId="39" fillId="0" borderId="12" xfId="0" applyFont="1" applyBorder="1" applyAlignment="1" applyProtection="1">
      <alignment vertical="top"/>
      <protection locked="0"/>
    </xf>
    <xf numFmtId="0" fontId="39" fillId="0" borderId="5" xfId="0" applyFont="1" applyBorder="1" applyAlignment="1" applyProtection="1">
      <alignment vertical="top"/>
      <protection locked="0"/>
    </xf>
    <xf numFmtId="0" fontId="39" fillId="0" borderId="6" xfId="0" applyFont="1" applyBorder="1" applyAlignment="1" applyProtection="1">
      <alignment vertical="top"/>
      <protection locked="0"/>
    </xf>
    <xf numFmtId="0" fontId="57" fillId="0" borderId="3" xfId="0" applyFont="1" applyFill="1" applyBorder="1" applyAlignment="1" applyProtection="1">
      <alignment horizontal="right" wrapText="1"/>
    </xf>
    <xf numFmtId="0" fontId="57" fillId="0" borderId="4" xfId="0" applyFont="1" applyFill="1" applyBorder="1" applyAlignment="1" applyProtection="1">
      <alignment horizontal="right" wrapText="1"/>
    </xf>
    <xf numFmtId="0" fontId="57" fillId="0" borderId="7" xfId="0" applyFont="1" applyFill="1" applyBorder="1" applyAlignment="1" applyProtection="1">
      <alignment horizontal="right" wrapText="1"/>
    </xf>
    <xf numFmtId="0" fontId="50" fillId="0" borderId="0" xfId="0" applyFont="1" applyBorder="1" applyAlignment="1" applyProtection="1">
      <alignment horizontal="center" wrapText="1"/>
    </xf>
    <xf numFmtId="0" fontId="51" fillId="0" borderId="0" xfId="0" applyFont="1" applyBorder="1" applyAlignment="1" applyProtection="1">
      <alignment horizontal="center" wrapText="1"/>
    </xf>
    <xf numFmtId="0" fontId="10" fillId="0" borderId="8" xfId="0" applyFont="1" applyBorder="1" applyAlignment="1" applyProtection="1">
      <alignment horizontal="center"/>
    </xf>
    <xf numFmtId="0" fontId="47" fillId="0" borderId="5" xfId="0" applyFont="1" applyBorder="1" applyAlignment="1" applyProtection="1">
      <alignment horizontal="center"/>
    </xf>
    <xf numFmtId="0" fontId="22" fillId="0" borderId="8" xfId="0" applyFont="1" applyBorder="1" applyAlignment="1" applyProtection="1">
      <alignment horizontal="center" wrapText="1"/>
    </xf>
    <xf numFmtId="0" fontId="39" fillId="0" borderId="9" xfId="0" applyFont="1" applyBorder="1" applyAlignment="1" applyProtection="1">
      <alignment vertical="top"/>
    </xf>
    <xf numFmtId="0" fontId="10" fillId="0" borderId="8" xfId="0" applyFont="1" applyBorder="1" applyAlignment="1" applyProtection="1">
      <alignment vertical="top"/>
    </xf>
    <xf numFmtId="0" fontId="10" fillId="0" borderId="10" xfId="0" applyFont="1" applyBorder="1" applyAlignment="1" applyProtection="1">
      <alignment vertical="top"/>
    </xf>
    <xf numFmtId="0" fontId="10" fillId="0" borderId="1" xfId="0" applyFont="1" applyBorder="1" applyAlignment="1" applyProtection="1">
      <alignment vertical="top"/>
    </xf>
    <xf numFmtId="0" fontId="10" fillId="0" borderId="0" xfId="0" applyFont="1" applyBorder="1" applyAlignment="1" applyProtection="1">
      <alignment vertical="top"/>
    </xf>
    <xf numFmtId="0" fontId="10" fillId="0" borderId="11" xfId="0" applyFont="1" applyBorder="1" applyAlignment="1" applyProtection="1">
      <alignment vertical="top"/>
    </xf>
    <xf numFmtId="0" fontId="10" fillId="0" borderId="12" xfId="0" applyFont="1" applyBorder="1" applyAlignment="1" applyProtection="1">
      <alignment vertical="top"/>
    </xf>
    <xf numFmtId="0" fontId="10" fillId="0" borderId="5" xfId="0" applyFont="1" applyBorder="1" applyAlignment="1" applyProtection="1">
      <alignment vertical="top"/>
    </xf>
    <xf numFmtId="0" fontId="10" fillId="0" borderId="6" xfId="0" applyFont="1" applyBorder="1" applyAlignment="1" applyProtection="1">
      <alignment vertical="top"/>
    </xf>
    <xf numFmtId="0" fontId="0" fillId="0" borderId="0" xfId="0" applyAlignment="1" applyProtection="1"/>
    <xf numFmtId="0" fontId="39" fillId="0" borderId="2" xfId="0" applyFont="1" applyBorder="1" applyAlignment="1" applyProtection="1">
      <alignment vertical="top"/>
      <protection locked="0"/>
    </xf>
  </cellXfs>
  <cellStyles count="4">
    <cellStyle name="Hyperlink" xfId="1" builtinId="8"/>
    <cellStyle name="Hyperlink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171450</xdr:rowOff>
    </xdr:from>
    <xdr:to>
      <xdr:col>4</xdr:col>
      <xdr:colOff>2108835</xdr:colOff>
      <xdr:row>1</xdr:row>
      <xdr:rowOff>28575</xdr:rowOff>
    </xdr:to>
    <xdr:pic>
      <xdr:nvPicPr>
        <xdr:cNvPr id="2" name="Picture 2" descr="wards-science-plus-cmyk.jpg">
          <a:extLst>
            <a:ext uri="{FF2B5EF4-FFF2-40B4-BE49-F238E27FC236}">
              <a16:creationId xmlns:a16="http://schemas.microsoft.com/office/drawing/2014/main" id="{128956C1-87AD-494D-AA76-D22A07770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015" y="171450"/>
          <a:ext cx="2651760" cy="946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104775</xdr:colOff>
      <xdr:row>0</xdr:row>
      <xdr:rowOff>0</xdr:rowOff>
    </xdr:from>
    <xdr:ext cx="3048000" cy="1095375"/>
    <xdr:pic>
      <xdr:nvPicPr>
        <xdr:cNvPr id="2" name="Picture 2" descr="wards-science-plus-cmyk.jpg">
          <a:extLst>
            <a:ext uri="{FF2B5EF4-FFF2-40B4-BE49-F238E27FC236}">
              <a16:creationId xmlns:a16="http://schemas.microsoft.com/office/drawing/2014/main" id="{F7E5DC9E-A2B0-42BA-B1B5-CAC69E5A4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0"/>
          <a:ext cx="30480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2619375</xdr:colOff>
      <xdr:row>0</xdr:row>
      <xdr:rowOff>952500</xdr:rowOff>
    </xdr:to>
    <xdr:pic>
      <xdr:nvPicPr>
        <xdr:cNvPr id="2" name="Picture 4" descr="wards-science-plus-cmyk.jpg">
          <a:extLst>
            <a:ext uri="{FF2B5EF4-FFF2-40B4-BE49-F238E27FC236}">
              <a16:creationId xmlns:a16="http://schemas.microsoft.com/office/drawing/2014/main" id="{C1B84B48-C411-43D6-9FB2-DEEA9A9AF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140" y="0"/>
          <a:ext cx="26193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0</xdr:row>
      <xdr:rowOff>9525</xdr:rowOff>
    </xdr:from>
    <xdr:to>
      <xdr:col>4</xdr:col>
      <xdr:colOff>2809875</xdr:colOff>
      <xdr:row>1</xdr:row>
      <xdr:rowOff>9525</xdr:rowOff>
    </xdr:to>
    <xdr:pic>
      <xdr:nvPicPr>
        <xdr:cNvPr id="2" name="Picture 4" descr="wards-science-plus-cmyk.jpg">
          <a:extLst>
            <a:ext uri="{FF2B5EF4-FFF2-40B4-BE49-F238E27FC236}">
              <a16:creationId xmlns:a16="http://schemas.microsoft.com/office/drawing/2014/main" id="{59B06FDB-1E25-4E24-8030-5AFBC146D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5620" y="9525"/>
          <a:ext cx="3007995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0</xdr:row>
      <xdr:rowOff>0</xdr:rowOff>
    </xdr:from>
    <xdr:to>
      <xdr:col>4</xdr:col>
      <xdr:colOff>2971800</xdr:colOff>
      <xdr:row>0</xdr:row>
      <xdr:rowOff>952500</xdr:rowOff>
    </xdr:to>
    <xdr:pic>
      <xdr:nvPicPr>
        <xdr:cNvPr id="2" name="Picture 4" descr="wards-science-plus-cmyk.jpg">
          <a:extLst>
            <a:ext uri="{FF2B5EF4-FFF2-40B4-BE49-F238E27FC236}">
              <a16:creationId xmlns:a16="http://schemas.microsoft.com/office/drawing/2014/main" id="{22FDEDB5-5BFC-40EB-B067-676318C74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5185" y="0"/>
          <a:ext cx="26193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2619375</xdr:colOff>
      <xdr:row>0</xdr:row>
      <xdr:rowOff>952500</xdr:rowOff>
    </xdr:to>
    <xdr:pic>
      <xdr:nvPicPr>
        <xdr:cNvPr id="2" name="Picture 4" descr="wards-science-plus-cmyk.jpg">
          <a:extLst>
            <a:ext uri="{FF2B5EF4-FFF2-40B4-BE49-F238E27FC236}">
              <a16:creationId xmlns:a16="http://schemas.microsoft.com/office/drawing/2014/main" id="{810BBDC0-4B78-4680-9365-1B6C5B3A8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26193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1228725</xdr:colOff>
      <xdr:row>1</xdr:row>
      <xdr:rowOff>381000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CE19DF1-FDDC-4BC2-A6CB-16B7FDDB08D4}"/>
            </a:ext>
          </a:extLst>
        </xdr:cNvPr>
        <xdr:cNvSpPr txBox="1"/>
      </xdr:nvSpPr>
      <xdr:spPr>
        <a:xfrm>
          <a:off x="7705725" y="1348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0</xdr:rowOff>
    </xdr:from>
    <xdr:to>
      <xdr:col>4</xdr:col>
      <xdr:colOff>2752725</xdr:colOff>
      <xdr:row>1</xdr:row>
      <xdr:rowOff>9525</xdr:rowOff>
    </xdr:to>
    <xdr:pic>
      <xdr:nvPicPr>
        <xdr:cNvPr id="2" name="Picture 4" descr="wards-science-plus-cmyk.jpg">
          <a:extLst>
            <a:ext uri="{FF2B5EF4-FFF2-40B4-BE49-F238E27FC236}">
              <a16:creationId xmlns:a16="http://schemas.microsoft.com/office/drawing/2014/main" id="{F846E7C6-6711-432E-8C7D-7BE2C04F4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7995" y="0"/>
          <a:ext cx="2998470" cy="1099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2619375</xdr:colOff>
      <xdr:row>0</xdr:row>
      <xdr:rowOff>952500</xdr:rowOff>
    </xdr:to>
    <xdr:pic>
      <xdr:nvPicPr>
        <xdr:cNvPr id="2" name="Picture 4" descr="wards-science-plus-cmyk.jpg">
          <a:extLst>
            <a:ext uri="{FF2B5EF4-FFF2-40B4-BE49-F238E27FC236}">
              <a16:creationId xmlns:a16="http://schemas.microsoft.com/office/drawing/2014/main" id="{DDD5A2AC-B05E-496D-A9E6-3C93FF305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580" y="0"/>
          <a:ext cx="26193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0</xdr:row>
      <xdr:rowOff>63500</xdr:rowOff>
    </xdr:from>
    <xdr:to>
      <xdr:col>4</xdr:col>
      <xdr:colOff>3298825</xdr:colOff>
      <xdr:row>1</xdr:row>
      <xdr:rowOff>34924</xdr:rowOff>
    </xdr:to>
    <xdr:pic>
      <xdr:nvPicPr>
        <xdr:cNvPr id="2" name="Picture 2" descr="wards-science-plus-cmyk.jpg">
          <a:extLst>
            <a:ext uri="{FF2B5EF4-FFF2-40B4-BE49-F238E27FC236}">
              <a16:creationId xmlns:a16="http://schemas.microsoft.com/office/drawing/2014/main" id="{C43BDEDC-F82E-4E30-9F7F-3319A1D62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63500"/>
          <a:ext cx="3136900" cy="1015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sti.berent/OneDrive%20-%20VWR%20International%20LLC/aVWR%202020/CASE%202020/APB%202020%20PURCHASING%20MANU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ggy.ackerman/Desktop/APT%202020%20PURCHASING%20MANU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ggy.ackerman/Desktop/ASA%202020%20PURCHASING%20MANU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ggy.ackerman/Desktop/ASP%202020%20PURCHASING%20MANU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ggy.ackerman/Desktop/ESI%202020%20PURCHASING%20MANU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ggy.ackerman/Desktop/FSS%202020%20PURCHASING%20MANU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ggy.ackerman/Desktop/MSA%202020%20PURCHASING%20MANU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ggy.ackerman/Desktop/NRE%202020%20PURCHASING%20M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 t="str">
            <v>VWR Catalogue Number</v>
          </cell>
          <cell r="E1" t="str">
            <v>Description</v>
          </cell>
          <cell r="F1" t="str">
            <v>List Price</v>
          </cell>
        </row>
        <row r="2">
          <cell r="D2" t="str">
            <v>470190-852</v>
          </cell>
          <cell r="E2" t="str">
            <v>PIPET MEASURING WHITE 5X 0.1 ML VWR</v>
          </cell>
          <cell r="F2">
            <v>13.35</v>
          </cell>
        </row>
        <row r="3">
          <cell r="D3" t="str">
            <v>470230-598</v>
          </cell>
          <cell r="E3" t="str">
            <v>WARDS BIOCLAVE 16L</v>
          </cell>
          <cell r="F3">
            <v>5453.79</v>
          </cell>
        </row>
        <row r="4">
          <cell r="D4" t="str">
            <v>470019-542</v>
          </cell>
          <cell r="E4" t="str">
            <v>PLASTIC COATED JAW BEAKER TONGS 18IN</v>
          </cell>
          <cell r="F4">
            <v>13.5</v>
          </cell>
        </row>
        <row r="5">
          <cell r="D5" t="str">
            <v>470148-792</v>
          </cell>
          <cell r="E5" t="str">
            <v>STAND BUNSEN BURNER NAT GAS 800 1200BTU</v>
          </cell>
          <cell r="F5">
            <v>26.75</v>
          </cell>
        </row>
        <row r="6">
          <cell r="D6" t="str">
            <v>470144-892</v>
          </cell>
          <cell r="E6" t="str">
            <v>TUBING BURNER CONNECTOR 61 CM</v>
          </cell>
          <cell r="F6">
            <v>17.45</v>
          </cell>
        </row>
        <row r="7">
          <cell r="D7" t="str">
            <v>470003-232</v>
          </cell>
          <cell r="E7" t="str">
            <v>VWR PORT ELECTRONIC BALANCE 100G X 1MG</v>
          </cell>
          <cell r="F7">
            <v>559.95000000000005</v>
          </cell>
        </row>
        <row r="8">
          <cell r="D8" t="str">
            <v>470015-810</v>
          </cell>
          <cell r="E8" t="str">
            <v>VWR 7X7 HP/STIRRER ANALOG CERAMIC TOP</v>
          </cell>
          <cell r="F8">
            <v>534.95000000000005</v>
          </cell>
        </row>
        <row r="9">
          <cell r="D9" t="str">
            <v>470001-908</v>
          </cell>
          <cell r="E9" t="str">
            <v>LG LAB INCUB18X16X12 CHAMBER200W</v>
          </cell>
          <cell r="F9">
            <v>600</v>
          </cell>
        </row>
        <row r="10">
          <cell r="D10" t="str">
            <v>10806-354</v>
          </cell>
          <cell r="E10" t="str">
            <v>VWR INNOCULATING NICHROME 2MM LOOPS 8IN</v>
          </cell>
          <cell r="F10">
            <v>11.32</v>
          </cell>
        </row>
        <row r="11">
          <cell r="D11" t="str">
            <v>470014-518</v>
          </cell>
          <cell r="E11" t="str">
            <v>MICROSCOPE HM ADV. 4X 10X 40X 100X</v>
          </cell>
          <cell r="F11">
            <v>475</v>
          </cell>
        </row>
        <row r="12">
          <cell r="D12" t="str">
            <v>470019-978</v>
          </cell>
          <cell r="E12" t="str">
            <v>MORTAR &amp; PESTLE SET SIZE 1 135ML</v>
          </cell>
          <cell r="F12">
            <v>39.35</v>
          </cell>
        </row>
        <row r="13">
          <cell r="D13" t="str">
            <v>470148-666</v>
          </cell>
          <cell r="E13" t="str">
            <v>HANDYPETTE PIPET PUMP 1 ML - 10 M</v>
          </cell>
          <cell r="F13">
            <v>24.45</v>
          </cell>
        </row>
        <row r="14">
          <cell r="D14" t="str">
            <v>470019-496</v>
          </cell>
          <cell r="E14" t="str">
            <v>RECTANGULAR SUPPRT W/6.5X11 BS-CST IRON</v>
          </cell>
          <cell r="F14">
            <v>31.95</v>
          </cell>
        </row>
        <row r="15">
          <cell r="D15" t="str">
            <v>470175-286</v>
          </cell>
          <cell r="E15" t="str">
            <v>STOPWATCH MYCHRON 5CM X 5CM PACK/6</v>
          </cell>
          <cell r="F15">
            <v>45.1</v>
          </cell>
        </row>
        <row r="16">
          <cell r="D16" t="str">
            <v>470199-488</v>
          </cell>
          <cell r="E16" t="str">
            <v>RACK 4-WAY MICROTUBE-ASST PK5</v>
          </cell>
          <cell r="F16">
            <v>32.25</v>
          </cell>
        </row>
        <row r="17">
          <cell r="D17" t="str">
            <v>470014-892</v>
          </cell>
          <cell r="E17" t="str">
            <v>CLAMP BURET W/ SYMMETRICAL RD COAT JAWS</v>
          </cell>
          <cell r="F17">
            <v>13</v>
          </cell>
        </row>
        <row r="18">
          <cell r="D18" t="str">
            <v>76319-314</v>
          </cell>
          <cell r="E18" t="str">
            <v>BIOSAFETY CABINET A2 LOGIC 4FT 115V</v>
          </cell>
          <cell r="F18">
            <v>14505.28</v>
          </cell>
        </row>
        <row r="19">
          <cell r="D19" t="str">
            <v>470201-564</v>
          </cell>
          <cell r="E19" t="str">
            <v>BIOTRONETTE ENVIRONMENTAL CHAMBER</v>
          </cell>
          <cell r="F19">
            <v>6950</v>
          </cell>
        </row>
        <row r="20">
          <cell r="D20" t="str">
            <v>470017-114</v>
          </cell>
          <cell r="E20" t="str">
            <v>GOGGLE SANITIZER CHEMISTRY</v>
          </cell>
          <cell r="F20">
            <v>665</v>
          </cell>
        </row>
        <row r="21">
          <cell r="D21" t="str">
            <v>10819-894</v>
          </cell>
          <cell r="E21" t="str">
            <v>VWR FREEZER UNDERCOUNTER FS S 4CF EA1</v>
          </cell>
          <cell r="F21">
            <v>731.38</v>
          </cell>
        </row>
        <row r="22">
          <cell r="D22" t="str">
            <v>470020-074</v>
          </cell>
          <cell r="E22" t="str">
            <v>MINI REFRIGERATOR 5.3 CU. FT. WITH LOCK</v>
          </cell>
          <cell r="F22">
            <v>815.95</v>
          </cell>
        </row>
        <row r="23">
          <cell r="D23" t="str">
            <v>470191-202</v>
          </cell>
          <cell r="E23" t="str">
            <v>Beaker, Low Form, 1000 mL Dbl Scale, VWR</v>
          </cell>
          <cell r="F23">
            <v>7</v>
          </cell>
        </row>
        <row r="24">
          <cell r="D24" t="str">
            <v>470211-368</v>
          </cell>
          <cell r="E24" t="str">
            <v>SQUARE BOTTLE 1000ML PYREX W/CAP</v>
          </cell>
          <cell r="F24">
            <v>31.5</v>
          </cell>
        </row>
        <row r="25">
          <cell r="D25" t="str">
            <v>470013-536</v>
          </cell>
          <cell r="E25" t="str">
            <v>CYLINDER 1000X10 ML SGL SC W/GUARD VWR</v>
          </cell>
          <cell r="F25">
            <v>88.6</v>
          </cell>
        </row>
        <row r="26">
          <cell r="D26" t="str">
            <v>470149-060</v>
          </cell>
          <cell r="E26" t="str">
            <v>FLASK VOL 2000ML A W/SNAP CAP-VWR</v>
          </cell>
          <cell r="F26">
            <v>84.45</v>
          </cell>
        </row>
        <row r="27">
          <cell r="D27" t="str">
            <v>470191-148</v>
          </cell>
          <cell r="E27" t="str">
            <v>Beaker, Low Form, 150 mL Sngl Scale, VWR</v>
          </cell>
          <cell r="F27">
            <v>4.5999999999999996</v>
          </cell>
        </row>
        <row r="28">
          <cell r="D28" t="str">
            <v>470148-732</v>
          </cell>
          <cell r="E28" t="str">
            <v>CYLINDER 100 X1 ML SGL SC W/ GUARD VWR</v>
          </cell>
          <cell r="F28">
            <v>10.8</v>
          </cell>
        </row>
        <row r="29">
          <cell r="D29" t="str">
            <v>470205-564</v>
          </cell>
          <cell r="E29" t="str">
            <v>MEDIA BOTTLE GLASS 125ML</v>
          </cell>
          <cell r="F29">
            <v>8.1999999999999993</v>
          </cell>
        </row>
        <row r="30">
          <cell r="D30" t="str">
            <v>470148-908</v>
          </cell>
          <cell r="E30" t="str">
            <v>FLASK VOL W/ SNAP CAP 100ML A -VWR</v>
          </cell>
          <cell r="F30">
            <v>26.8</v>
          </cell>
        </row>
        <row r="31">
          <cell r="D31" t="str">
            <v>470174-208</v>
          </cell>
          <cell r="E31" t="str">
            <v>GRADUATED PMP CYLINDER 10ML</v>
          </cell>
          <cell r="F31">
            <v>6.85</v>
          </cell>
        </row>
        <row r="32">
          <cell r="D32" t="str">
            <v>470191-150</v>
          </cell>
          <cell r="E32" t="str">
            <v>Beaker, Low Form, 250 mL Dbl Scale, VWR</v>
          </cell>
          <cell r="F32">
            <v>4.95</v>
          </cell>
        </row>
        <row r="33">
          <cell r="D33" t="str">
            <v>470174-294</v>
          </cell>
          <cell r="E33" t="str">
            <v>BTL REAGENT 250 ML W/POURING SPT WHEATN</v>
          </cell>
          <cell r="F33">
            <v>15.35</v>
          </cell>
        </row>
        <row r="34">
          <cell r="D34" t="str">
            <v>470191-164</v>
          </cell>
          <cell r="E34" t="str">
            <v>Flask, Erlenmeyer,  250 mL VWR</v>
          </cell>
          <cell r="F34">
            <v>3.6</v>
          </cell>
        </row>
        <row r="35">
          <cell r="D35" t="str">
            <v>470191-200</v>
          </cell>
          <cell r="E35" t="str">
            <v>Beaker, Low Form, 400 mL Dbl Scale, VWR</v>
          </cell>
          <cell r="F35">
            <v>4.8</v>
          </cell>
        </row>
        <row r="36">
          <cell r="D36" t="str">
            <v>470191-218</v>
          </cell>
          <cell r="E36" t="str">
            <v>Flask, Erlenmeyer,  500 mL VWR</v>
          </cell>
          <cell r="F36">
            <v>4.5</v>
          </cell>
        </row>
        <row r="37">
          <cell r="D37" t="str">
            <v>470191-198</v>
          </cell>
          <cell r="E37" t="str">
            <v>Beaker, Low Form, 50 mL  DBL SCALE</v>
          </cell>
          <cell r="F37">
            <v>4.4000000000000004</v>
          </cell>
        </row>
        <row r="38">
          <cell r="D38" t="str">
            <v>470104-062</v>
          </cell>
          <cell r="E38" t="str">
            <v>ALCOHOL BURNER GLASS 96 ML (3.2 OZ)</v>
          </cell>
          <cell r="F38">
            <v>11.95</v>
          </cell>
        </row>
        <row r="39">
          <cell r="D39" t="str">
            <v>470201-504</v>
          </cell>
          <cell r="E39" t="str">
            <v>BRUSH FLASK 43 CM</v>
          </cell>
          <cell r="F39">
            <v>7.1</v>
          </cell>
        </row>
        <row r="40">
          <cell r="D40" t="str">
            <v>470005-688</v>
          </cell>
          <cell r="E40" t="str">
            <v>GOGGLES SAFETY ANTI FOG INDIRECT VENT</v>
          </cell>
          <cell r="F40">
            <v>9.5</v>
          </cell>
        </row>
        <row r="41">
          <cell r="D41" t="str">
            <v>470019-712</v>
          </cell>
          <cell r="E41" t="str">
            <v>PLATED BRASS CORK BORER-9.5 MM 3/8</v>
          </cell>
          <cell r="F41">
            <v>10.3</v>
          </cell>
        </row>
        <row r="42">
          <cell r="D42" t="str">
            <v>470161-290</v>
          </cell>
          <cell r="E42" t="str">
            <v>WIDE MOUTH WASH BOTTLE 500ML LDPE</v>
          </cell>
          <cell r="F42">
            <v>8.3000000000000007</v>
          </cell>
        </row>
        <row r="43">
          <cell r="D43" t="str">
            <v>470014-600</v>
          </cell>
          <cell r="E43" t="str">
            <v>KIT DNA STRUCTURE REPLICATION MOLECULAR</v>
          </cell>
          <cell r="F43">
            <v>66.55</v>
          </cell>
        </row>
        <row r="44">
          <cell r="D44" t="str">
            <v>470018-870</v>
          </cell>
          <cell r="E44" t="str">
            <v>ECON. DISSEC. FORCEPS 4 .5 PLATED</v>
          </cell>
          <cell r="F44">
            <v>1.9</v>
          </cell>
        </row>
        <row r="45">
          <cell r="D45" t="str">
            <v>470020-788</v>
          </cell>
          <cell r="E45" t="str">
            <v>GLASS STIR RODS 8  200X5MM PKG/12</v>
          </cell>
          <cell r="F45">
            <v>7.15</v>
          </cell>
        </row>
        <row r="46">
          <cell r="D46" t="str">
            <v>470148-668</v>
          </cell>
          <cell r="E46" t="str">
            <v>HAND PROTECTOR</v>
          </cell>
          <cell r="F46">
            <v>27.75</v>
          </cell>
        </row>
        <row r="47">
          <cell r="D47" t="str">
            <v>470148-648</v>
          </cell>
          <cell r="E47" t="str">
            <v>APRON RUBBER ADULT 69CMX107CM</v>
          </cell>
          <cell r="F47">
            <v>15.95</v>
          </cell>
        </row>
        <row r="48">
          <cell r="D48" t="str">
            <v>10141-344</v>
          </cell>
          <cell r="E48" t="str">
            <v>VWR LAB COAT TECHUNI WHITE L</v>
          </cell>
          <cell r="F48">
            <v>28.92</v>
          </cell>
        </row>
        <row r="49">
          <cell r="D49" t="str">
            <v>470182-508</v>
          </cell>
          <cell r="E49" t="str">
            <v>PLANT &amp; ANIMAL TISSUE (SECT) QS SLIDE</v>
          </cell>
          <cell r="F49">
            <v>11.3</v>
          </cell>
        </row>
        <row r="50">
          <cell r="D50" t="str">
            <v>470153-510</v>
          </cell>
          <cell r="E50" t="str">
            <v>EVAPORATING DISH SIZE 2 120 ML PORC</v>
          </cell>
          <cell r="F50">
            <v>16.3</v>
          </cell>
        </row>
        <row r="51">
          <cell r="D51" t="str">
            <v>470016-082</v>
          </cell>
          <cell r="E51" t="str">
            <v>GOGGLES SAFETY INDIRECT VENT UNCOAT</v>
          </cell>
          <cell r="F51">
            <v>4.95</v>
          </cell>
        </row>
        <row r="52">
          <cell r="D52" t="str">
            <v>470146-848</v>
          </cell>
          <cell r="E52" t="str">
            <v>SCALPEL HANDLE SS 3 127 MM</v>
          </cell>
          <cell r="F52">
            <v>6.5</v>
          </cell>
        </row>
        <row r="53">
          <cell r="D53" t="str">
            <v>470177-948</v>
          </cell>
          <cell r="E53" t="str">
            <v>LABORATORY SCOOP BLADE ONLY</v>
          </cell>
          <cell r="F53">
            <v>2.8</v>
          </cell>
        </row>
        <row r="54">
          <cell r="D54" t="str">
            <v>470189-620</v>
          </cell>
          <cell r="E54" t="str">
            <v>UTILITY FUNNELPP 60MM2 3/4 TOP OD</v>
          </cell>
          <cell r="F54">
            <v>1.85</v>
          </cell>
        </row>
        <row r="55">
          <cell r="D55" t="str">
            <v>470153-816</v>
          </cell>
          <cell r="E55" t="str">
            <v>STIR BAR MAGNETIC ECONOMY 2.5X8CM</v>
          </cell>
          <cell r="F55">
            <v>2.95</v>
          </cell>
        </row>
        <row r="56">
          <cell r="D56" t="str">
            <v>470203-398</v>
          </cell>
          <cell r="E56" t="str">
            <v>NATURAL BRISTLE TST TUBE BRSH8 LX .5 D</v>
          </cell>
          <cell r="F56">
            <v>1.85</v>
          </cell>
        </row>
        <row r="57">
          <cell r="D57" t="str">
            <v>470019-652</v>
          </cell>
          <cell r="E57" t="str">
            <v>LAB. THERM RED ALC -20-110C 76MM IMMER</v>
          </cell>
          <cell r="F57">
            <v>7.25</v>
          </cell>
        </row>
        <row r="58">
          <cell r="D58" t="str">
            <v>470149-250</v>
          </cell>
          <cell r="E58" t="str">
            <v>TUBE CULTURE RMLSS 16X125 PK72</v>
          </cell>
          <cell r="F58">
            <v>49.45</v>
          </cell>
        </row>
        <row r="59">
          <cell r="D59" t="str">
            <v>470017-122</v>
          </cell>
          <cell r="E59" t="str">
            <v>PIPET GRAD PE 6IN NON-STER 0.5ML PK500</v>
          </cell>
          <cell r="F59">
            <v>28</v>
          </cell>
        </row>
        <row r="60">
          <cell r="D60" t="str">
            <v>470160-244</v>
          </cell>
          <cell r="E60" t="str">
            <v>PIPET DROPPER GRAD STERILE DISP PK500</v>
          </cell>
          <cell r="F60">
            <v>127.5</v>
          </cell>
        </row>
        <row r="61">
          <cell r="D61" t="str">
            <v>470210-568</v>
          </cell>
          <cell r="E61" t="str">
            <v>PETRI DISH VWR 100X15MM GMA STERILE PK20</v>
          </cell>
          <cell r="F61">
            <v>13.45</v>
          </cell>
        </row>
        <row r="62">
          <cell r="D62" t="str">
            <v>470150-966</v>
          </cell>
          <cell r="E62" t="str">
            <v>15ML CONICAL CENTR TUBE-PK 50 PK OF 50</v>
          </cell>
          <cell r="F62">
            <v>28.95</v>
          </cell>
        </row>
        <row r="63">
          <cell r="D63" t="str">
            <v>470020-942</v>
          </cell>
          <cell r="E63" t="str">
            <v>BAG GENERAL USE PP 12X24 1.5ML PK100</v>
          </cell>
          <cell r="F63">
            <v>87.5</v>
          </cell>
        </row>
        <row r="64">
          <cell r="D64" t="str">
            <v>470300-454</v>
          </cell>
          <cell r="E64" t="str">
            <v>BROMOTHYMOL BLUE 0.5%(AQ) 30ML</v>
          </cell>
          <cell r="F64">
            <v>7.7</v>
          </cell>
        </row>
        <row r="65">
          <cell r="D65" t="str">
            <v>470153-640</v>
          </cell>
          <cell r="E65" t="str">
            <v>GLOVES LAB VINYL SM PK100</v>
          </cell>
          <cell r="F65">
            <v>21.5</v>
          </cell>
        </row>
        <row r="66">
          <cell r="D66" t="str">
            <v>470018-304</v>
          </cell>
          <cell r="E66" t="str">
            <v>GLOVE VINYL DISP MED PK100</v>
          </cell>
          <cell r="F66">
            <v>21.5</v>
          </cell>
        </row>
        <row r="67">
          <cell r="D67" t="str">
            <v>470225-214</v>
          </cell>
          <cell r="E67" t="str">
            <v>GLOVE VINYL DISP LG BX100</v>
          </cell>
          <cell r="F67">
            <v>21.5</v>
          </cell>
        </row>
        <row r="68">
          <cell r="D68" t="str">
            <v>470301-058</v>
          </cell>
          <cell r="E68" t="str">
            <v>ETHYL ALCOHOL 95% DENAT LG 500ML</v>
          </cell>
          <cell r="F68">
            <v>8.35</v>
          </cell>
        </row>
        <row r="69">
          <cell r="D69" t="str">
            <v>470144-262</v>
          </cell>
          <cell r="E69" t="str">
            <v>RAINBOW TAPE-.5 X500 PK 10 ASST. COLORS</v>
          </cell>
          <cell r="F69">
            <v>67.95</v>
          </cell>
        </row>
        <row r="70">
          <cell r="D70" t="str">
            <v>470152-246</v>
          </cell>
          <cell r="E70" t="str">
            <v>PARAFILM M 10X38 M RL(4 IN X 125 FT)</v>
          </cell>
          <cell r="F70">
            <v>27.95</v>
          </cell>
        </row>
        <row r="71">
          <cell r="D71" t="str">
            <v>470306-940</v>
          </cell>
          <cell r="E71" t="str">
            <v>MEDIUM WEIGHBOAT WH BG250</v>
          </cell>
          <cell r="F71">
            <v>19.95</v>
          </cell>
        </row>
        <row r="72">
          <cell r="D72" t="str">
            <v>470149-172</v>
          </cell>
          <cell r="E72" t="str">
            <v>STERILE INDICATOR TAPE-1 X 500 RL</v>
          </cell>
          <cell r="F72">
            <v>14.95</v>
          </cell>
        </row>
        <row r="73">
          <cell r="D73" t="str">
            <v>470149-608</v>
          </cell>
          <cell r="E73" t="str">
            <v>SCREW CAP CULTURE TUBE 16 X 100MM W/CAP</v>
          </cell>
          <cell r="F73">
            <v>3.4</v>
          </cell>
        </row>
        <row r="74">
          <cell r="D74" t="str">
            <v>470302-974</v>
          </cell>
          <cell r="E74" t="str">
            <v>TRIS-EDTA SOLN 10X 25ML</v>
          </cell>
          <cell r="F74">
            <v>7.75</v>
          </cell>
        </row>
        <row r="75">
          <cell r="D75" t="str">
            <v>470312-522</v>
          </cell>
          <cell r="E75" t="str">
            <v>BIURET REAGENT SOLUTION LABORATORY 100ML</v>
          </cell>
          <cell r="F75">
            <v>5.0999999999999996</v>
          </cell>
        </row>
        <row r="76">
          <cell r="D76" t="str">
            <v>470300-556</v>
          </cell>
          <cell r="E76" t="str">
            <v>CALCIUM CHLORIDE ANH (4-20) LG 500G</v>
          </cell>
          <cell r="F76">
            <v>8.6999999999999993</v>
          </cell>
        </row>
        <row r="77">
          <cell r="D77" t="str">
            <v>470180-630</v>
          </cell>
          <cell r="E77" t="str">
            <v>LURIA BROTH DEHYDRATED MEDIA MAKES 1L</v>
          </cell>
          <cell r="F77">
            <v>21.65</v>
          </cell>
        </row>
        <row r="78">
          <cell r="D78" t="str">
            <v>470173-504</v>
          </cell>
          <cell r="E78" t="str">
            <v>KIMWIPES 11X21CM BOX280</v>
          </cell>
          <cell r="F78">
            <v>7.25</v>
          </cell>
        </row>
        <row r="79">
          <cell r="D79" t="str">
            <v>470030-304</v>
          </cell>
          <cell r="E79" t="str">
            <v>WARD'S BIOREMEDIATION OF INDUST POLL LAB</v>
          </cell>
          <cell r="F79">
            <v>107.99</v>
          </cell>
        </row>
        <row r="80">
          <cell r="D80" t="str">
            <v>470165-562</v>
          </cell>
          <cell r="E80" t="str">
            <v>PERIODIC TABLE 8.5X11 ENG LAM PK10</v>
          </cell>
          <cell r="F80">
            <v>35.99</v>
          </cell>
        </row>
        <row r="81">
          <cell r="D81" t="str">
            <v>470150-762</v>
          </cell>
          <cell r="E81" t="str">
            <v>VWR LAB NOTEBOOK-GRID 100 PG BLACK COVER</v>
          </cell>
          <cell r="F81">
            <v>38.4</v>
          </cell>
        </row>
        <row r="82">
          <cell r="D82" t="str">
            <v>470104-504</v>
          </cell>
          <cell r="E82" t="str">
            <v>WOOD SPLINT 114X5MM PK100</v>
          </cell>
          <cell r="F82">
            <v>6.3</v>
          </cell>
        </row>
        <row r="83">
          <cell r="D83" t="str">
            <v>470302-522</v>
          </cell>
          <cell r="E83" t="str">
            <v>SODIUM CHLORIDE RG 500G</v>
          </cell>
          <cell r="F83">
            <v>7.35</v>
          </cell>
        </row>
        <row r="84">
          <cell r="D84"/>
          <cell r="E84"/>
          <cell r="F84">
            <v>32913.370000000003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 t="str">
            <v>VWR Catalogue Number</v>
          </cell>
          <cell r="E1" t="str">
            <v>Description</v>
          </cell>
          <cell r="F1" t="str">
            <v>List Price</v>
          </cell>
        </row>
        <row r="2">
          <cell r="D2" t="str">
            <v>470003-234</v>
          </cell>
          <cell r="E2" t="str">
            <v>VWR PORT ELECTRONIC BALANCE 150G X .01G</v>
          </cell>
          <cell r="F2">
            <v>369.95</v>
          </cell>
        </row>
        <row r="3">
          <cell r="D3" t="str">
            <v>470148-648</v>
          </cell>
          <cell r="E3" t="str">
            <v>APRON RUBBER ADULT 69CMX107CM</v>
          </cell>
          <cell r="F3">
            <v>15.95</v>
          </cell>
        </row>
        <row r="4">
          <cell r="D4" t="str">
            <v>470015-810</v>
          </cell>
          <cell r="E4" t="str">
            <v>VWR 7X7 HP/STIRRER ANALOG CERAMIC TOP</v>
          </cell>
          <cell r="F4">
            <v>534.95000000000005</v>
          </cell>
        </row>
        <row r="5">
          <cell r="D5" t="str">
            <v>470019-496</v>
          </cell>
          <cell r="E5" t="str">
            <v>RECTANGULAR SUPPRT W/6.5X11 BS-CST IRON</v>
          </cell>
          <cell r="F5">
            <v>31.95</v>
          </cell>
        </row>
        <row r="6">
          <cell r="D6" t="str">
            <v>470157-270</v>
          </cell>
          <cell r="E6" t="str">
            <v>CAST IRON SUPPORT RING 4IN DIA</v>
          </cell>
          <cell r="F6">
            <v>9.8000000000000007</v>
          </cell>
        </row>
        <row r="7">
          <cell r="D7" t="str">
            <v>470014-892</v>
          </cell>
          <cell r="E7" t="str">
            <v>CLAMP BURET W/ SYMMETRICAL RD COAT JAWS</v>
          </cell>
          <cell r="F7">
            <v>13</v>
          </cell>
        </row>
        <row r="8">
          <cell r="D8" t="str">
            <v>470006-622</v>
          </cell>
          <cell r="E8" t="str">
            <v>WATER BATH, PP, DIGITAL 5.5 L</v>
          </cell>
          <cell r="F8">
            <v>609.95000000000005</v>
          </cell>
        </row>
        <row r="9">
          <cell r="D9" t="str">
            <v>470020-074</v>
          </cell>
          <cell r="E9" t="str">
            <v>MINI REFRIGERATOR 5.3 CU. FT. WITH LOCK</v>
          </cell>
          <cell r="F9">
            <v>815.95</v>
          </cell>
        </row>
        <row r="10">
          <cell r="D10" t="str">
            <v>470175-286</v>
          </cell>
          <cell r="E10" t="str">
            <v>STOPWATCH MYCHRON 5CM X 5CM PACK/6</v>
          </cell>
          <cell r="F10">
            <v>45.1</v>
          </cell>
        </row>
        <row r="11">
          <cell r="D11" t="str">
            <v>470191-188</v>
          </cell>
          <cell r="E11" t="str">
            <v>VWR BEAKER LOW FORM DBL SCL 100ML</v>
          </cell>
          <cell r="F11">
            <v>4.5</v>
          </cell>
        </row>
        <row r="12">
          <cell r="D12" t="str">
            <v>470191-198</v>
          </cell>
          <cell r="E12" t="str">
            <v>Beaker, Low Form, 50 mL  DBL SCALE</v>
          </cell>
          <cell r="F12">
            <v>4.4000000000000004</v>
          </cell>
        </row>
        <row r="13">
          <cell r="D13" t="str">
            <v>470191-150</v>
          </cell>
          <cell r="E13" t="str">
            <v>Beaker, Low Form, 250 mL Dbl Scale, VWR</v>
          </cell>
          <cell r="F13">
            <v>4.95</v>
          </cell>
        </row>
        <row r="14">
          <cell r="D14" t="str">
            <v>470191-200</v>
          </cell>
          <cell r="E14" t="str">
            <v>Beaker, Low Form, 400 mL Dbl Scale, VWR</v>
          </cell>
          <cell r="F14">
            <v>4.8</v>
          </cell>
        </row>
        <row r="15">
          <cell r="D15" t="str">
            <v>470191-152</v>
          </cell>
          <cell r="E15" t="str">
            <v>Beaker, Low Form, 600 mL Dbl Scale, VWR</v>
          </cell>
          <cell r="F15">
            <v>4.95</v>
          </cell>
        </row>
        <row r="16">
          <cell r="D16" t="str">
            <v>470148-760</v>
          </cell>
          <cell r="E16" t="str">
            <v>HEAT CONDUCTOMETER</v>
          </cell>
          <cell r="F16">
            <v>23.95</v>
          </cell>
        </row>
        <row r="17">
          <cell r="D17" t="str">
            <v>470005-408</v>
          </cell>
          <cell r="E17" t="str">
            <v>COMPOUND BAR 30 CM LENGTH</v>
          </cell>
          <cell r="F17">
            <v>14.35</v>
          </cell>
        </row>
        <row r="18">
          <cell r="D18" t="str">
            <v>470018-870</v>
          </cell>
          <cell r="E18" t="str">
            <v>ECON. DISSEC. FORCEPS 4 .5 PLATED</v>
          </cell>
          <cell r="F18">
            <v>1.9</v>
          </cell>
        </row>
        <row r="19">
          <cell r="D19" t="str">
            <v>470020-788</v>
          </cell>
          <cell r="E19" t="str">
            <v>GLASS STIR RODS 8  200X5MM PKG/12</v>
          </cell>
          <cell r="F19">
            <v>7.15</v>
          </cell>
        </row>
        <row r="20">
          <cell r="D20" t="str">
            <v>470148-772</v>
          </cell>
          <cell r="E20" t="str">
            <v>CYLINDER 100 X 1 ML DBL SC ECON VWR</v>
          </cell>
          <cell r="F20">
            <v>13.9</v>
          </cell>
        </row>
        <row r="21">
          <cell r="D21" t="str">
            <v>470174-208</v>
          </cell>
          <cell r="E21" t="str">
            <v>GRADUATED PMP CYLINDER 10ML</v>
          </cell>
          <cell r="F21">
            <v>6.85</v>
          </cell>
        </row>
        <row r="22">
          <cell r="D22" t="str">
            <v>470005-688</v>
          </cell>
          <cell r="E22" t="str">
            <v>GOGGLES SAFETY ANTI FOG INDIRECT VENT</v>
          </cell>
          <cell r="F22">
            <v>9.5</v>
          </cell>
        </row>
        <row r="23">
          <cell r="D23" t="str">
            <v>470199-974</v>
          </cell>
          <cell r="E23" t="str">
            <v>DISP.PETRI DISHES PKG/20 100X20MM</v>
          </cell>
          <cell r="F23">
            <v>18.95</v>
          </cell>
        </row>
        <row r="24">
          <cell r="D24" t="str">
            <v>470020-860</v>
          </cell>
          <cell r="E24" t="str">
            <v>PIPET GRADUATED PE PK100</v>
          </cell>
          <cell r="F24">
            <v>6.1</v>
          </cell>
        </row>
        <row r="25">
          <cell r="D25" t="str">
            <v>470005-764</v>
          </cell>
          <cell r="E25" t="str">
            <v>STOPPER RUBB SZ6 1 HOLE 1LB (454G)</v>
          </cell>
          <cell r="F25">
            <v>14.95</v>
          </cell>
        </row>
        <row r="26">
          <cell r="D26" t="str">
            <v>470017-066</v>
          </cell>
          <cell r="E26" t="str">
            <v>GLASSES WRAP AROUND ANTI FOG</v>
          </cell>
          <cell r="F26">
            <v>3.75</v>
          </cell>
        </row>
        <row r="27">
          <cell r="D27" t="str">
            <v>470124-120</v>
          </cell>
          <cell r="E27" t="str">
            <v>PLASTIC TEST TUBE RACK 12 PLACE FOR 25MM</v>
          </cell>
          <cell r="F27">
            <v>11.2</v>
          </cell>
        </row>
        <row r="28">
          <cell r="D28" t="str">
            <v>470149-250</v>
          </cell>
          <cell r="E28" t="str">
            <v>TUBE CULTURE RMLSS 16X125 PK72</v>
          </cell>
          <cell r="F28">
            <v>49.45</v>
          </cell>
        </row>
        <row r="29">
          <cell r="D29" t="str">
            <v>470005-898</v>
          </cell>
          <cell r="E29" t="str">
            <v>TONGS FLASK &amp; TEST TUBE 20 CM LONG</v>
          </cell>
          <cell r="F29">
            <v>3.65</v>
          </cell>
        </row>
        <row r="30">
          <cell r="D30" t="str">
            <v>470041-836</v>
          </cell>
          <cell r="E30" t="str">
            <v>1/4 X 1/4 X 36 BALSA</v>
          </cell>
          <cell r="F30">
            <v>1.45</v>
          </cell>
        </row>
        <row r="31">
          <cell r="D31" t="str">
            <v>470300-888</v>
          </cell>
          <cell r="E31" t="str">
            <v>COPPER(II) SULFATE SOLUTION 1M 500ML</v>
          </cell>
          <cell r="F31">
            <v>8.6</v>
          </cell>
        </row>
        <row r="32">
          <cell r="D32" t="str">
            <v>470300-690</v>
          </cell>
          <cell r="E32" t="str">
            <v>CHARCOAL ACTIVATED LG 500G</v>
          </cell>
          <cell r="F32">
            <v>27.85</v>
          </cell>
        </row>
        <row r="33">
          <cell r="D33" t="str">
            <v>470157-562</v>
          </cell>
          <cell r="E33" t="str">
            <v>GLOVE POWDER FREE LATEX LARGE BOX/100</v>
          </cell>
          <cell r="F33">
            <v>18.8</v>
          </cell>
        </row>
        <row r="34">
          <cell r="D34" t="str">
            <v>470157-560</v>
          </cell>
          <cell r="E34" t="str">
            <v>GLOVE LATEX POWDER FREE MED PK100</v>
          </cell>
          <cell r="F34">
            <v>18.8</v>
          </cell>
        </row>
        <row r="35">
          <cell r="D35" t="str">
            <v>470157-558</v>
          </cell>
          <cell r="E35" t="str">
            <v>GLOVES LATEX POWDERFREE BX/100 SM</v>
          </cell>
          <cell r="F35">
            <v>18.8</v>
          </cell>
        </row>
        <row r="36">
          <cell r="D36" t="str">
            <v>470301-446</v>
          </cell>
          <cell r="E36" t="str">
            <v>IRON METAL PWDR LG 500G</v>
          </cell>
          <cell r="F36">
            <v>12.55</v>
          </cell>
        </row>
        <row r="37">
          <cell r="D37" t="str">
            <v>470153-626</v>
          </cell>
          <cell r="E37" t="str">
            <v>SPHAGNUM PEAT MOSS 11 LITER BAG</v>
          </cell>
          <cell r="F37">
            <v>12.1</v>
          </cell>
        </row>
        <row r="38">
          <cell r="D38" t="str">
            <v>470302-036</v>
          </cell>
          <cell r="E38" t="str">
            <v>POLYVINYL ALCOHOL SOLN 5% 1L</v>
          </cell>
          <cell r="F38">
            <v>25.1</v>
          </cell>
        </row>
        <row r="39">
          <cell r="D39" t="str">
            <v>470302-296</v>
          </cell>
          <cell r="E39" t="str">
            <v>PROPYLENE GLYCOL LG 500ML</v>
          </cell>
          <cell r="F39">
            <v>15.8</v>
          </cell>
        </row>
        <row r="40">
          <cell r="D40" t="str">
            <v>470021-148</v>
          </cell>
          <cell r="E40" t="str">
            <v>VERMICULITE 4QT BAG</v>
          </cell>
          <cell r="F40">
            <v>8.9499999999999993</v>
          </cell>
        </row>
        <row r="41">
          <cell r="D41" t="str">
            <v>470306-942</v>
          </cell>
          <cell r="E41" t="str">
            <v>LARGE WEIGH BOAT WH BG250</v>
          </cell>
          <cell r="F41">
            <v>29.95</v>
          </cell>
        </row>
        <row r="42">
          <cell r="D42" t="str">
            <v>470144-262</v>
          </cell>
          <cell r="E42" t="str">
            <v>RAINBOW TAPE-.5 X500 PK 10 ASST. COLORS</v>
          </cell>
          <cell r="F42">
            <v>67.95</v>
          </cell>
        </row>
        <row r="43">
          <cell r="D43"/>
          <cell r="E43"/>
          <cell r="F43">
            <v>2922.55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 t="str">
            <v>VWR Catalogue Number</v>
          </cell>
          <cell r="E1" t="str">
            <v>Description</v>
          </cell>
          <cell r="F1" t="str">
            <v>List Price</v>
          </cell>
        </row>
        <row r="2">
          <cell r="D2" t="str">
            <v>470148-792</v>
          </cell>
          <cell r="E2" t="str">
            <v>STAND BUNSEN BURNER NAT GAS 800 1200BTU</v>
          </cell>
          <cell r="F2">
            <v>26.75</v>
          </cell>
        </row>
        <row r="3">
          <cell r="D3" t="str">
            <v>470014-892</v>
          </cell>
          <cell r="E3" t="str">
            <v>CLAMP BURET W/ SYMMETRICAL RD COAT JAWS</v>
          </cell>
          <cell r="F3">
            <v>13</v>
          </cell>
        </row>
        <row r="4">
          <cell r="D4" t="str">
            <v>470015-776</v>
          </cell>
          <cell r="E4" t="str">
            <v>SET DISSECTION STUDENT CLASS</v>
          </cell>
          <cell r="F4">
            <v>116</v>
          </cell>
        </row>
        <row r="5">
          <cell r="D5" t="str">
            <v>470144-214</v>
          </cell>
          <cell r="E5" t="str">
            <v>LGE ANIMAL DISSECTING TRAYW/PAD 76X 41CM</v>
          </cell>
          <cell r="F5">
            <v>72.55</v>
          </cell>
        </row>
        <row r="6">
          <cell r="D6" t="str">
            <v>470177-936</v>
          </cell>
          <cell r="E6" t="str">
            <v>LARGE DISSECTING PAN WITHOUT WAX</v>
          </cell>
          <cell r="F6">
            <v>18.25</v>
          </cell>
        </row>
        <row r="7">
          <cell r="D7" t="str">
            <v>470006-170</v>
          </cell>
          <cell r="E7" t="str">
            <v>PAD REPL FOR 9X13 DISSECTION PANS</v>
          </cell>
          <cell r="F7">
            <v>12.65</v>
          </cell>
        </row>
        <row r="8">
          <cell r="D8" t="str">
            <v>470006-172</v>
          </cell>
          <cell r="E8" t="str">
            <v>REPL COVER FOR LGE DISS. PANS</v>
          </cell>
          <cell r="F8">
            <v>5.95</v>
          </cell>
        </row>
        <row r="9">
          <cell r="D9" t="str">
            <v>470018-850</v>
          </cell>
          <cell r="E9" t="str">
            <v>NICKEL-PLATED T PINS 2  PKG/100</v>
          </cell>
          <cell r="F9">
            <v>10.95</v>
          </cell>
        </row>
        <row r="10">
          <cell r="D10" t="str">
            <v>470003-234</v>
          </cell>
          <cell r="E10" t="str">
            <v>VWR PORT ELECTRONIC BALANCE 150G X .01G</v>
          </cell>
          <cell r="F10">
            <v>379.95</v>
          </cell>
        </row>
        <row r="11">
          <cell r="D11" t="str">
            <v>470020-304</v>
          </cell>
          <cell r="E11" t="str">
            <v>DIGITAL INCUBATOR-ACRYL DOOR 0.7 CU FT</v>
          </cell>
          <cell r="F11">
            <v>850</v>
          </cell>
        </row>
        <row r="12">
          <cell r="D12" t="str">
            <v>470019-500</v>
          </cell>
          <cell r="E12" t="str">
            <v>WIRE GAUZE 5 X5 PKG/12</v>
          </cell>
          <cell r="F12">
            <v>23.5</v>
          </cell>
        </row>
        <row r="13">
          <cell r="D13" t="str">
            <v>470148-648</v>
          </cell>
          <cell r="E13" t="str">
            <v>APRON RUBBER ADULT 69CMX107CM</v>
          </cell>
          <cell r="F13">
            <v>16.45</v>
          </cell>
        </row>
        <row r="14">
          <cell r="D14" t="str">
            <v>470014-518</v>
          </cell>
          <cell r="E14" t="str">
            <v>MICROSCOPE HM ADV. 4X 10X 40X 100X</v>
          </cell>
          <cell r="F14">
            <v>489</v>
          </cell>
        </row>
        <row r="15">
          <cell r="D15" t="str">
            <v>470230-992</v>
          </cell>
          <cell r="E15" t="str">
            <v>DIGITAL WIFI CAMERA EACH</v>
          </cell>
          <cell r="F15">
            <v>378</v>
          </cell>
        </row>
        <row r="16">
          <cell r="D16" t="str">
            <v>470012-230</v>
          </cell>
          <cell r="E16" t="str">
            <v>MICROSCOPE CL LED STEREOMICROSCOPE</v>
          </cell>
          <cell r="F16">
            <v>309</v>
          </cell>
        </row>
        <row r="17">
          <cell r="D17" t="str">
            <v>470148-876</v>
          </cell>
          <cell r="E17" t="str">
            <v>RACK TEST TUBE 12-22MM TUBE CAP DBL</v>
          </cell>
          <cell r="F17">
            <v>16.5</v>
          </cell>
        </row>
        <row r="18">
          <cell r="D18" t="str">
            <v>470019-496</v>
          </cell>
          <cell r="E18" t="str">
            <v>RECTANGULAR SUPPRT W/6.5X11 BS-CST IRON</v>
          </cell>
          <cell r="F18">
            <v>31.95</v>
          </cell>
        </row>
        <row r="19">
          <cell r="D19" t="str">
            <v>470157-270</v>
          </cell>
          <cell r="E19" t="str">
            <v>CAST IRON SUPPORT RING 4IN DIA</v>
          </cell>
          <cell r="F19">
            <v>9.8000000000000007</v>
          </cell>
        </row>
        <row r="20">
          <cell r="D20" t="str">
            <v>470106-202</v>
          </cell>
          <cell r="E20" t="str">
            <v>CONTAINER SHARPS 1 QUART</v>
          </cell>
          <cell r="F20">
            <v>12.37</v>
          </cell>
        </row>
        <row r="21">
          <cell r="D21" t="str">
            <v>470015-810</v>
          </cell>
          <cell r="E21" t="str">
            <v>VWR 7X7 HP/STIRRER ANALOG CERAMIC TOP</v>
          </cell>
          <cell r="F21">
            <v>534.95000000000005</v>
          </cell>
        </row>
        <row r="22">
          <cell r="D22" t="str">
            <v>470175-286</v>
          </cell>
          <cell r="E22" t="str">
            <v>STOPWATCH MYCHRON 5CM X 5CM PACK/6</v>
          </cell>
          <cell r="F22">
            <v>45.1</v>
          </cell>
        </row>
        <row r="23">
          <cell r="D23" t="str">
            <v>470019-078</v>
          </cell>
          <cell r="E23" t="str">
            <v>BLOOD PRESSURE KIT W/SPHYGMOMANOMETER</v>
          </cell>
          <cell r="F23">
            <v>49</v>
          </cell>
        </row>
        <row r="24">
          <cell r="D24" t="str">
            <v>470006-622</v>
          </cell>
          <cell r="E24" t="str">
            <v>WATER BATH, PP, DIGITAL 5.5 L</v>
          </cell>
          <cell r="F24">
            <v>609.95000000000005</v>
          </cell>
        </row>
        <row r="25">
          <cell r="D25" t="str">
            <v>470016-082</v>
          </cell>
          <cell r="E25" t="str">
            <v>GOGGLES SAFETY INDIRECT VENT UNCOAT</v>
          </cell>
          <cell r="F25">
            <v>5.0999999999999996</v>
          </cell>
        </row>
        <row r="26">
          <cell r="D26" t="str">
            <v>470191-188</v>
          </cell>
          <cell r="E26" t="str">
            <v>VWR BEAKER LOW FORM DBL SCL 100ML</v>
          </cell>
          <cell r="F26">
            <v>4.5</v>
          </cell>
        </row>
        <row r="27">
          <cell r="D27" t="str">
            <v>470191-150</v>
          </cell>
          <cell r="E27" t="str">
            <v>Beaker, Low Form, 250 mL Dbl Scale, VWR</v>
          </cell>
          <cell r="F27">
            <v>4.95</v>
          </cell>
        </row>
        <row r="28">
          <cell r="D28" t="str">
            <v>470191-200</v>
          </cell>
          <cell r="E28" t="str">
            <v>Beaker, Low Form, 400 mL Dbl Scale, VWR</v>
          </cell>
          <cell r="F28">
            <v>4.8</v>
          </cell>
        </row>
        <row r="29">
          <cell r="D29" t="str">
            <v>470191-152</v>
          </cell>
          <cell r="E29" t="str">
            <v>Beaker, Low Form, 600 mL Dbl Scale, VWR</v>
          </cell>
          <cell r="F29">
            <v>4.95</v>
          </cell>
        </row>
        <row r="30">
          <cell r="D30" t="str">
            <v>470156-704</v>
          </cell>
          <cell r="E30" t="str">
            <v>FORCEPS DISSECTING 5-1/2IN PK6</v>
          </cell>
          <cell r="F30">
            <v>6.75</v>
          </cell>
        </row>
        <row r="31">
          <cell r="D31" t="str">
            <v>470148-772</v>
          </cell>
          <cell r="E31" t="str">
            <v>CYLINDER 100 X 1 ML DBL SC ECON VWR</v>
          </cell>
          <cell r="F31">
            <v>13.9</v>
          </cell>
        </row>
        <row r="32">
          <cell r="D32" t="str">
            <v>470210-568</v>
          </cell>
          <cell r="E32" t="str">
            <v>PETRI DISH VWR 100X15MM GMA STERILE PK20</v>
          </cell>
          <cell r="F32">
            <v>13.45</v>
          </cell>
        </row>
        <row r="33">
          <cell r="D33" t="str">
            <v>470149-250</v>
          </cell>
          <cell r="E33" t="str">
            <v>TUBE CULTURE RMLSS 16X125 PK72</v>
          </cell>
          <cell r="F33">
            <v>49.45</v>
          </cell>
        </row>
        <row r="34">
          <cell r="D34" t="str">
            <v>470150-576</v>
          </cell>
          <cell r="E34" t="str">
            <v>RAZOR BLADE SGL EDGE PK/100 RESEAL STOR</v>
          </cell>
          <cell r="F34">
            <v>15.9</v>
          </cell>
        </row>
        <row r="35">
          <cell r="D35" t="str">
            <v>470092-520</v>
          </cell>
          <cell r="E35" t="str">
            <v>BLADE #22 FOR NO.4 SCALPEL PK10</v>
          </cell>
          <cell r="F35">
            <v>11.25</v>
          </cell>
        </row>
        <row r="36">
          <cell r="D36" t="str">
            <v>470005-764</v>
          </cell>
          <cell r="E36" t="str">
            <v>STOPPER RUBB SZ6 1 HOLE 1LB (454G)</v>
          </cell>
          <cell r="F36">
            <v>16.2</v>
          </cell>
        </row>
        <row r="37">
          <cell r="D37" t="str">
            <v>470183-552</v>
          </cell>
          <cell r="E37" t="str">
            <v>EGGS OF AGRICULTURAL PARASITES</v>
          </cell>
          <cell r="F37">
            <v>76</v>
          </cell>
        </row>
        <row r="38">
          <cell r="D38" t="str">
            <v>470177-556</v>
          </cell>
          <cell r="E38" t="str">
            <v>ANIMAL CELL GENERAL TYPE W/Study Guide</v>
          </cell>
          <cell r="F38">
            <v>5.99</v>
          </cell>
        </row>
        <row r="39">
          <cell r="D39" t="str">
            <v>470180-850</v>
          </cell>
          <cell r="E39" t="str">
            <v>TYPICAL BACTERIA FORMS (SM) G +/-</v>
          </cell>
          <cell r="F39">
            <v>8.65</v>
          </cell>
        </row>
        <row r="40">
          <cell r="D40" t="str">
            <v>470177-558</v>
          </cell>
          <cell r="E40" t="str">
            <v>PREPARED SLIDE FISH MITOSIS</v>
          </cell>
          <cell r="F40">
            <v>14.9</v>
          </cell>
        </row>
        <row r="41">
          <cell r="D41" t="str">
            <v>470177-490</v>
          </cell>
          <cell r="E41" t="str">
            <v>MIXED PROTOZOA WM</v>
          </cell>
          <cell r="F41">
            <v>9</v>
          </cell>
        </row>
        <row r="42">
          <cell r="D42" t="str">
            <v>470177-438</v>
          </cell>
          <cell r="E42" t="str">
            <v>MOLDS 3 TYPES WM WARDS ITEM</v>
          </cell>
          <cell r="F42">
            <v>11.1</v>
          </cell>
        </row>
        <row r="43">
          <cell r="D43" t="str">
            <v>470020-788</v>
          </cell>
          <cell r="E43" t="str">
            <v>GLASS STIR RODS 8  200X5MM PKG/12</v>
          </cell>
          <cell r="F43">
            <v>7.6</v>
          </cell>
        </row>
        <row r="44">
          <cell r="D44" t="str">
            <v>470206-374</v>
          </cell>
          <cell r="E44" t="str">
            <v>DIALYSIS TUBING CLOSURE 50 MM YELLOW</v>
          </cell>
          <cell r="F44">
            <v>3.95</v>
          </cell>
        </row>
        <row r="45">
          <cell r="D45" t="str">
            <v>470014-926</v>
          </cell>
          <cell r="E45" t="str">
            <v>STICK CRAFT PK30</v>
          </cell>
          <cell r="F45">
            <v>3.25</v>
          </cell>
        </row>
        <row r="46">
          <cell r="D46" t="str">
            <v>470150-426</v>
          </cell>
          <cell r="E46" t="str">
            <v>APPLICATOR STERILE SWAB 6IN PK100</v>
          </cell>
          <cell r="F46">
            <v>21.5</v>
          </cell>
        </row>
        <row r="47">
          <cell r="D47" t="str">
            <v>470222-546</v>
          </cell>
          <cell r="E47" t="str">
            <v>GLOVES NITRILE SM POWDER FREE BX100</v>
          </cell>
          <cell r="F47">
            <v>19.95</v>
          </cell>
        </row>
        <row r="48">
          <cell r="D48" t="str">
            <v>470222-548</v>
          </cell>
          <cell r="E48" t="str">
            <v>GLOVES NITRILE MED POWDER FREE PK100</v>
          </cell>
          <cell r="F48">
            <v>19.95</v>
          </cell>
        </row>
        <row r="49">
          <cell r="D49" t="str">
            <v>470018-302</v>
          </cell>
          <cell r="E49" t="str">
            <v>GLOVE NITRILE LARGE POWDER FREE PK100</v>
          </cell>
          <cell r="F49">
            <v>19.95</v>
          </cell>
        </row>
        <row r="50">
          <cell r="D50" t="str">
            <v>470206-456</v>
          </cell>
          <cell r="E50" t="str">
            <v>WARD'S LENS TISSUE 4X6IN PK50</v>
          </cell>
          <cell r="F50">
            <v>3.25</v>
          </cell>
        </row>
        <row r="51">
          <cell r="D51" t="str">
            <v>470145-068</v>
          </cell>
          <cell r="E51" t="str">
            <v>SINGLE-USE ORAL THERMOMETER PK/100</v>
          </cell>
          <cell r="F51">
            <v>21.25</v>
          </cell>
        </row>
        <row r="52">
          <cell r="D52" t="str">
            <v>470308-736</v>
          </cell>
          <cell r="E52" t="str">
            <v>10 FOOT AIRLINE</v>
          </cell>
          <cell r="F52">
            <v>2.95</v>
          </cell>
        </row>
        <row r="53">
          <cell r="D53" t="str">
            <v>470177-374</v>
          </cell>
          <cell r="E53" t="str">
            <v>PLATES NUTRIENT AGAR PKG/10</v>
          </cell>
          <cell r="F53">
            <v>23.25</v>
          </cell>
        </row>
        <row r="54">
          <cell r="D54" t="str">
            <v>470148-658</v>
          </cell>
          <cell r="E54" t="str">
            <v>COVERSLIPS PLASTIC 22MM PK100</v>
          </cell>
          <cell r="F54">
            <v>5.35</v>
          </cell>
        </row>
        <row r="55">
          <cell r="D55" t="str">
            <v>470145-790</v>
          </cell>
          <cell r="E55" t="str">
            <v>MICROSLIDES PRECLEAN 3X1IN 1MM PK72</v>
          </cell>
          <cell r="F55">
            <v>5.75</v>
          </cell>
        </row>
        <row r="56">
          <cell r="D56" t="str">
            <v>470152-246</v>
          </cell>
          <cell r="E56" t="str">
            <v>PARAFILM M 10X38 M RL(4 IN X 125 FT)</v>
          </cell>
          <cell r="F56">
            <v>27.95</v>
          </cell>
        </row>
        <row r="57">
          <cell r="D57" t="str">
            <v>470001-634</v>
          </cell>
          <cell r="E57" t="str">
            <v>2X INJ XL 11-14 FETAL PIG VPK/1 PM</v>
          </cell>
          <cell r="F57">
            <v>24.99</v>
          </cell>
        </row>
        <row r="58">
          <cell r="D58" t="str">
            <v>470020-860</v>
          </cell>
          <cell r="E58" t="str">
            <v>PIPET GRADUATED PE PK100</v>
          </cell>
          <cell r="F58">
            <v>6.1</v>
          </cell>
        </row>
        <row r="59">
          <cell r="D59" t="str">
            <v>470000-748</v>
          </cell>
          <cell r="E59" t="str">
            <v>RAM REPRODUCTIVE ORGANS PAIL/1</v>
          </cell>
          <cell r="F59">
            <v>44.95</v>
          </cell>
        </row>
        <row r="60">
          <cell r="D60" t="str">
            <v>470000-850</v>
          </cell>
          <cell r="E60" t="str">
            <v>BEEF UTERUS PREGNANT PLN PL/1</v>
          </cell>
          <cell r="F60">
            <v>59.95</v>
          </cell>
        </row>
        <row r="61">
          <cell r="D61" t="str">
            <v>470000-606</v>
          </cell>
          <cell r="E61" t="str">
            <v>PIG UTERUS WITH 1-5 EMBRYOS PL/1 PM</v>
          </cell>
          <cell r="F61">
            <v>54.95</v>
          </cell>
        </row>
        <row r="62">
          <cell r="D62" t="str">
            <v>470000-632</v>
          </cell>
          <cell r="E62" t="str">
            <v>SHEEP UTERUS PREGNANT PL/1</v>
          </cell>
          <cell r="F62">
            <v>49.95</v>
          </cell>
        </row>
        <row r="63">
          <cell r="D63" t="str">
            <v>470024-214</v>
          </cell>
          <cell r="E63" t="str">
            <v>WARD'S FECAL SLIDE ANALYSIS LAB ACTIVITY</v>
          </cell>
          <cell r="F63">
            <v>129.99</v>
          </cell>
        </row>
        <row r="64">
          <cell r="D64" t="str">
            <v>470030-318</v>
          </cell>
          <cell r="E64" t="str">
            <v>KIT WARDS ANIMAL BEHAVIOR LAB</v>
          </cell>
          <cell r="F64">
            <v>114.95</v>
          </cell>
        </row>
        <row r="65">
          <cell r="D65" t="str">
            <v>470093-592</v>
          </cell>
          <cell r="E65" t="str">
            <v>SLIDES RULED PKG/5</v>
          </cell>
          <cell r="F65">
            <v>31.3</v>
          </cell>
        </row>
        <row r="66">
          <cell r="D66"/>
          <cell r="E66"/>
          <cell r="F66">
            <v>4982.59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 t="str">
            <v>VWR Catalogue Number</v>
          </cell>
          <cell r="E1" t="str">
            <v>Description</v>
          </cell>
          <cell r="F1" t="str">
            <v>List Price</v>
          </cell>
        </row>
        <row r="2">
          <cell r="D2" t="str">
            <v>470020-698</v>
          </cell>
          <cell r="E2" t="str">
            <v>POLYHEDRAL ALCOHOL BURNER 125ML</v>
          </cell>
          <cell r="F2">
            <v>14.5</v>
          </cell>
        </row>
        <row r="3">
          <cell r="D3" t="str">
            <v>470015-776</v>
          </cell>
          <cell r="E3" t="str">
            <v>SET DISSECTION STUDENT CLASS</v>
          </cell>
          <cell r="F3">
            <v>116</v>
          </cell>
        </row>
        <row r="4">
          <cell r="D4" t="str">
            <v>470003-234</v>
          </cell>
          <cell r="E4" t="str">
            <v>VWR PORT ELECTRONIC BALANCE 150G X .01G</v>
          </cell>
          <cell r="F4">
            <v>379.95</v>
          </cell>
        </row>
        <row r="5">
          <cell r="D5" t="str">
            <v>470148-648</v>
          </cell>
          <cell r="E5" t="str">
            <v>APRON RUBBER ADULT 69CMX107CM</v>
          </cell>
          <cell r="F5">
            <v>16.45</v>
          </cell>
        </row>
        <row r="6">
          <cell r="D6" t="str">
            <v>470014-518</v>
          </cell>
          <cell r="E6" t="str">
            <v>MICROSCOPE HM ADV. 4X 10X 40X 100X</v>
          </cell>
          <cell r="F6">
            <v>489</v>
          </cell>
        </row>
        <row r="7">
          <cell r="D7" t="str">
            <v>470012-230</v>
          </cell>
          <cell r="E7" t="str">
            <v>MICROSCOPE CL LED STEREOMICROSCOPE</v>
          </cell>
          <cell r="F7">
            <v>309</v>
          </cell>
        </row>
        <row r="8">
          <cell r="D8" t="str">
            <v>470019-496</v>
          </cell>
          <cell r="E8" t="str">
            <v>RECTANGULAR SUPPRT W/6.5X11 BS-CST IRON</v>
          </cell>
          <cell r="F8">
            <v>31.95</v>
          </cell>
        </row>
        <row r="9">
          <cell r="D9" t="str">
            <v>470157-270</v>
          </cell>
          <cell r="E9" t="str">
            <v>CAST IRON SUPPORT RING 4IN DIA</v>
          </cell>
          <cell r="F9">
            <v>9.8000000000000007</v>
          </cell>
        </row>
        <row r="10">
          <cell r="D10" t="str">
            <v>470019-652</v>
          </cell>
          <cell r="E10" t="str">
            <v>LAB. THERM RED ALC -20-110C 76MM IMMER</v>
          </cell>
          <cell r="F10">
            <v>7.25</v>
          </cell>
        </row>
        <row r="11">
          <cell r="D11" t="str">
            <v>470308-592</v>
          </cell>
          <cell r="E11" t="str">
            <v>COOL AIR AIRPUMP</v>
          </cell>
          <cell r="F11">
            <v>6.95</v>
          </cell>
        </row>
        <row r="12">
          <cell r="D12" t="str">
            <v>470321-044</v>
          </cell>
          <cell r="E12" t="str">
            <v>FAN / TABLE TOP 2 SPEED</v>
          </cell>
          <cell r="F12">
            <v>19.5</v>
          </cell>
        </row>
        <row r="13">
          <cell r="D13" t="str">
            <v>470175-286</v>
          </cell>
          <cell r="E13" t="str">
            <v>STOPWATCH MYCHRON 5CM X 5CM PACK/6</v>
          </cell>
          <cell r="F13">
            <v>45.1</v>
          </cell>
        </row>
        <row r="14">
          <cell r="D14" t="str">
            <v>470014-438</v>
          </cell>
          <cell r="E14" t="str">
            <v>ROOT-VUE FARM</v>
          </cell>
          <cell r="F14">
            <v>44.5</v>
          </cell>
        </row>
        <row r="15">
          <cell r="D15" t="str">
            <v>470191-188</v>
          </cell>
          <cell r="E15" t="str">
            <v>VWR BEAKER LOW FORM DBL SCL 100ML</v>
          </cell>
          <cell r="F15">
            <v>4.5</v>
          </cell>
        </row>
        <row r="16">
          <cell r="D16" t="str">
            <v>470191-150</v>
          </cell>
          <cell r="E16" t="str">
            <v>Beaker, Low Form, 250 mL Dbl Scale, VWR</v>
          </cell>
          <cell r="F16">
            <v>4.95</v>
          </cell>
        </row>
        <row r="17">
          <cell r="D17" t="str">
            <v>470191-200</v>
          </cell>
          <cell r="E17" t="str">
            <v>Beaker, Low Form, 400 mL Dbl Scale, VWR</v>
          </cell>
          <cell r="F17">
            <v>4.8</v>
          </cell>
        </row>
        <row r="18">
          <cell r="D18" t="str">
            <v>470191-152</v>
          </cell>
          <cell r="E18" t="str">
            <v>Beaker, Low Form, 600 mL Dbl Scale, VWR</v>
          </cell>
          <cell r="F18">
            <v>4.95</v>
          </cell>
        </row>
        <row r="19">
          <cell r="D19" t="str">
            <v>470018-870</v>
          </cell>
          <cell r="E19" t="str">
            <v>ECON. DISSEC. FORCEPS 4 .5 PLATED</v>
          </cell>
          <cell r="F19">
            <v>1.9</v>
          </cell>
        </row>
        <row r="20">
          <cell r="D20" t="str">
            <v>470148-772</v>
          </cell>
          <cell r="E20" t="str">
            <v>CYLINDER 100 X 1 ML DBL SC ECON VWR</v>
          </cell>
          <cell r="F20">
            <v>13.9</v>
          </cell>
        </row>
        <row r="21">
          <cell r="D21" t="str">
            <v>470191-300</v>
          </cell>
          <cell r="E21" t="str">
            <v>BTL, Wash, 500 mL, Polyethylene,Narr Mth</v>
          </cell>
          <cell r="F21">
            <v>5.95</v>
          </cell>
        </row>
        <row r="22">
          <cell r="D22" t="str">
            <v>10862-176</v>
          </cell>
          <cell r="E22" t="str">
            <v>VWR JAR TALL SS CLR 32OZ CS12</v>
          </cell>
          <cell r="F22">
            <v>82.85</v>
          </cell>
        </row>
        <row r="23">
          <cell r="D23" t="str">
            <v>470177-064</v>
          </cell>
          <cell r="E23" t="str">
            <v>SCREW CAP FOR WIDE MOUTH JAR (69864)</v>
          </cell>
          <cell r="F23">
            <v>0.95</v>
          </cell>
        </row>
        <row r="24">
          <cell r="D24" t="str">
            <v>470178-068</v>
          </cell>
          <cell r="E24" t="str">
            <v>16OZ. TALL GLASS DISP JAR W/O CAP. 70MM</v>
          </cell>
          <cell r="F24">
            <v>2.15</v>
          </cell>
        </row>
        <row r="25">
          <cell r="D25" t="str">
            <v>470176-072</v>
          </cell>
          <cell r="E25" t="str">
            <v>SCREW CAP FOR STOR JAR 70 MM (62191-12)</v>
          </cell>
          <cell r="F25">
            <v>0.95</v>
          </cell>
        </row>
        <row r="26">
          <cell r="D26" t="str">
            <v>470050-014</v>
          </cell>
          <cell r="E26" t="str">
            <v>SPRAY TRIGGER BTL 16 OZ</v>
          </cell>
          <cell r="F26">
            <v>5.25</v>
          </cell>
        </row>
        <row r="27">
          <cell r="D27" t="str">
            <v>470148-876</v>
          </cell>
          <cell r="E27" t="str">
            <v>RACK TEST TUBE 12-22MM TUBE CAP DBL</v>
          </cell>
          <cell r="F27">
            <v>16.5</v>
          </cell>
        </row>
        <row r="28">
          <cell r="D28" t="str">
            <v>470149-250</v>
          </cell>
          <cell r="E28" t="str">
            <v>TUBE CULTURE RMLSS 16X125 PK72</v>
          </cell>
          <cell r="F28">
            <v>49.45</v>
          </cell>
        </row>
        <row r="29">
          <cell r="D29" t="str">
            <v>470092-520</v>
          </cell>
          <cell r="E29" t="str">
            <v>BLADE #22 FOR NO.4 SCALPEL PK10</v>
          </cell>
          <cell r="F29">
            <v>11.25</v>
          </cell>
        </row>
        <row r="30">
          <cell r="D30" t="str">
            <v>470017-066</v>
          </cell>
          <cell r="E30" t="str">
            <v>GLASSES WRAP AROUND ANTI FOG</v>
          </cell>
          <cell r="F30">
            <v>3.86</v>
          </cell>
        </row>
        <row r="31">
          <cell r="D31" t="str">
            <v>470308-846</v>
          </cell>
          <cell r="E31" t="str">
            <v>4 IN RECT AIR STONE</v>
          </cell>
          <cell r="F31">
            <v>1.25</v>
          </cell>
        </row>
        <row r="32">
          <cell r="D32" t="str">
            <v>470174-272</v>
          </cell>
          <cell r="E32" t="str">
            <v>POLYPROPYL Y CONN 3/16 ID TUBING PK/10</v>
          </cell>
          <cell r="F32">
            <v>23.95</v>
          </cell>
        </row>
        <row r="33">
          <cell r="D33" t="str">
            <v>470308-736</v>
          </cell>
          <cell r="E33" t="str">
            <v>10 FOOT AIRLINE</v>
          </cell>
          <cell r="F33">
            <v>2.95</v>
          </cell>
        </row>
        <row r="34">
          <cell r="D34" t="str">
            <v>470005-702</v>
          </cell>
          <cell r="E34" t="str">
            <v>BOOK EARTHCOLORS GLOBE PROGRAM</v>
          </cell>
          <cell r="F34">
            <v>124.99</v>
          </cell>
        </row>
        <row r="35">
          <cell r="D35" t="str">
            <v>470206-374</v>
          </cell>
          <cell r="E35" t="str">
            <v>DIALYSIS TUBING CLOSURE 50 MM YELLOW</v>
          </cell>
          <cell r="F35">
            <v>3.95</v>
          </cell>
        </row>
        <row r="36">
          <cell r="D36" t="str">
            <v>470157-560</v>
          </cell>
          <cell r="E36" t="str">
            <v>GLOVE LATEX POWDER FREE MED PK100</v>
          </cell>
          <cell r="F36">
            <v>18.8</v>
          </cell>
        </row>
        <row r="37">
          <cell r="D37" t="str">
            <v>470157-558</v>
          </cell>
          <cell r="E37" t="str">
            <v>GLOVES LATEX POWDERFREE BX/100 SM</v>
          </cell>
          <cell r="F37">
            <v>18.8</v>
          </cell>
        </row>
        <row r="38">
          <cell r="D38" t="str">
            <v>470157-562</v>
          </cell>
          <cell r="E38" t="str">
            <v>GLOVE POWDER FREE LATEX LARGE BOX/100</v>
          </cell>
          <cell r="F38">
            <v>18.8</v>
          </cell>
        </row>
        <row r="39">
          <cell r="D39" t="str">
            <v>470153-396</v>
          </cell>
          <cell r="E39" t="str">
            <v>NITRILE GLOVE PURPLE BX/100 MED PWDFREE</v>
          </cell>
          <cell r="F39">
            <v>25.2</v>
          </cell>
        </row>
        <row r="40">
          <cell r="D40" t="str">
            <v>470206-456</v>
          </cell>
          <cell r="E40" t="str">
            <v>WARD'S LENS TISSUE 4X6IN PK50</v>
          </cell>
          <cell r="F40">
            <v>3.25</v>
          </cell>
        </row>
        <row r="41">
          <cell r="D41" t="str">
            <v>470152-246</v>
          </cell>
          <cell r="E41" t="str">
            <v>PARAFILM M 10X38 M RL(4 IN X 125 FT)</v>
          </cell>
          <cell r="F41">
            <v>27.95</v>
          </cell>
        </row>
        <row r="42">
          <cell r="D42" t="str">
            <v>470150-438</v>
          </cell>
          <cell r="E42" t="str">
            <v>CHEESECLOTH 5 YARDS 36 WIDE</v>
          </cell>
          <cell r="F42">
            <v>7.2</v>
          </cell>
        </row>
        <row r="43">
          <cell r="D43" t="str">
            <v>470153-626</v>
          </cell>
          <cell r="E43" t="str">
            <v>SPHAGNUM PEAT MOSS 11 LITER BAG</v>
          </cell>
          <cell r="F43">
            <v>12.1</v>
          </cell>
        </row>
        <row r="44">
          <cell r="D44" t="str">
            <v>470021-148</v>
          </cell>
          <cell r="E44" t="str">
            <v>VERMICULITE 4QT BAG</v>
          </cell>
          <cell r="F44">
            <v>8.9499999999999993</v>
          </cell>
        </row>
        <row r="45">
          <cell r="D45" t="str">
            <v>470004-492</v>
          </cell>
          <cell r="E45" t="str">
            <v>PAPER CHROMATOGRAPHY 6X3/4IN PK50</v>
          </cell>
          <cell r="F45">
            <v>5.25</v>
          </cell>
        </row>
        <row r="46">
          <cell r="D46" t="str">
            <v>470199-974</v>
          </cell>
          <cell r="E46" t="str">
            <v>DISP.PETRI DISHES PKG/20 100X20MM</v>
          </cell>
          <cell r="F46">
            <v>19.5</v>
          </cell>
        </row>
        <row r="47">
          <cell r="D47" t="str">
            <v>470180-730</v>
          </cell>
          <cell r="E47" t="str">
            <v>PHYSARUM AGAR&amp;OAT FLAKSE (6) BTL</v>
          </cell>
          <cell r="F47">
            <v>34.99</v>
          </cell>
        </row>
        <row r="48">
          <cell r="D48" t="str">
            <v>470017-122</v>
          </cell>
          <cell r="E48" t="str">
            <v>PIPET GRAD PE 6IN NON-STER 0.5ML PK500</v>
          </cell>
          <cell r="F48">
            <v>28</v>
          </cell>
        </row>
        <row r="49">
          <cell r="D49" t="str">
            <v>470020-860</v>
          </cell>
          <cell r="E49" t="str">
            <v>PIPET GRADUATED PE PK100</v>
          </cell>
          <cell r="F49">
            <v>6.1</v>
          </cell>
        </row>
        <row r="50">
          <cell r="D50" t="str">
            <v>470306-940</v>
          </cell>
          <cell r="E50" t="str">
            <v>MEDIUM WEIGH BOAT WH BG250</v>
          </cell>
          <cell r="F50">
            <v>19.95</v>
          </cell>
        </row>
        <row r="51">
          <cell r="D51" t="str">
            <v>470150-576</v>
          </cell>
          <cell r="E51" t="str">
            <v>RAZOR BLADE SGL EDGE PK/100 RESEAL STOR</v>
          </cell>
          <cell r="F51">
            <v>15.9</v>
          </cell>
        </row>
        <row r="52">
          <cell r="D52" t="str">
            <v>470301-456</v>
          </cell>
          <cell r="E52" t="str">
            <v>ISOPROPYL ALCOHOL 70% LG 500ML</v>
          </cell>
          <cell r="F52">
            <v>8</v>
          </cell>
        </row>
        <row r="53">
          <cell r="D53" t="str">
            <v>470153-732</v>
          </cell>
          <cell r="E53" t="str">
            <v>TWIST TIES 1/4 X 200' ROLL</v>
          </cell>
          <cell r="F53">
            <v>13.15</v>
          </cell>
        </row>
        <row r="54">
          <cell r="D54" t="str">
            <v>470006-954</v>
          </cell>
          <cell r="E54" t="str">
            <v>NUTRIENTS IN PLANT TISSUE KIT LAMOTTE</v>
          </cell>
          <cell r="F54">
            <v>139.94999999999999</v>
          </cell>
        </row>
        <row r="55">
          <cell r="D55" t="str">
            <v>470175-090</v>
          </cell>
          <cell r="E55" t="str">
            <v>TEST KIT SOIL RAPITEST</v>
          </cell>
          <cell r="F55">
            <v>23.85</v>
          </cell>
        </row>
        <row r="56">
          <cell r="D56"/>
          <cell r="E56"/>
          <cell r="F56">
            <v>2316.89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 t="str">
            <v>VWR Catalogue Number</v>
          </cell>
          <cell r="E1" t="str">
            <v>Description</v>
          </cell>
          <cell r="F1" t="str">
            <v>List Price</v>
          </cell>
        </row>
        <row r="2">
          <cell r="D2" t="str">
            <v>470003-234</v>
          </cell>
          <cell r="E2" t="str">
            <v>VWR PORT ELECTRONIC BALANCE 150G X .01G</v>
          </cell>
          <cell r="F2">
            <v>379.95</v>
          </cell>
        </row>
        <row r="3">
          <cell r="D3" t="str">
            <v>470148-648</v>
          </cell>
          <cell r="E3" t="str">
            <v>APRON RUBBER ADULT 69CMX107CM</v>
          </cell>
          <cell r="F3">
            <v>16.45</v>
          </cell>
        </row>
        <row r="4">
          <cell r="D4" t="str">
            <v>470015-810</v>
          </cell>
          <cell r="E4" t="str">
            <v>VWR 7X7 HP/STIRRER ANALOG CERAMIC TOP</v>
          </cell>
          <cell r="F4">
            <v>534.95000000000005</v>
          </cell>
        </row>
        <row r="5">
          <cell r="D5" t="str">
            <v>470019-496</v>
          </cell>
          <cell r="E5" t="str">
            <v>RECTANGULAR SUPPRT W/6.5X11 BS-CST IRON</v>
          </cell>
          <cell r="F5">
            <v>31.95</v>
          </cell>
        </row>
        <row r="6">
          <cell r="D6" t="str">
            <v>470157-270</v>
          </cell>
          <cell r="E6" t="str">
            <v>CAST IRON SUPPORT RING 4IN DIA</v>
          </cell>
          <cell r="F6">
            <v>9.8000000000000007</v>
          </cell>
        </row>
        <row r="7">
          <cell r="D7" t="str">
            <v>470014-892</v>
          </cell>
          <cell r="E7" t="str">
            <v>CLAMP BURET W/ SYMMETRICAL RD COAT JAWS</v>
          </cell>
          <cell r="F7">
            <v>13</v>
          </cell>
        </row>
        <row r="8">
          <cell r="D8" t="str">
            <v>470006-622</v>
          </cell>
          <cell r="E8" t="str">
            <v>WATER BATH, PP, DIGITAL 5.5 L</v>
          </cell>
          <cell r="F8">
            <v>609.95000000000005</v>
          </cell>
        </row>
        <row r="9">
          <cell r="D9" t="str">
            <v>470006-402</v>
          </cell>
          <cell r="E9" t="str">
            <v>OVEN LABORATORY 600W 30X25X25 CM GLOBE</v>
          </cell>
          <cell r="F9">
            <v>579.95000000000005</v>
          </cell>
        </row>
        <row r="10">
          <cell r="D10" t="str">
            <v>470020-304</v>
          </cell>
          <cell r="E10" t="str">
            <v>DIGITAL INCUBATOR-ACRYL DOOR 0.7 CU FT</v>
          </cell>
          <cell r="F10">
            <v>850</v>
          </cell>
        </row>
        <row r="11">
          <cell r="D11" t="str">
            <v>470014-518</v>
          </cell>
          <cell r="E11" t="str">
            <v>MICROSCOPE HM ADV. 4X 10X 40X 100X</v>
          </cell>
          <cell r="F11">
            <v>489</v>
          </cell>
        </row>
        <row r="12">
          <cell r="D12" t="str">
            <v>470191-188</v>
          </cell>
          <cell r="E12" t="str">
            <v>VWR BEAKER LOW FORM DBL SCL 100ML</v>
          </cell>
          <cell r="F12">
            <v>4.5</v>
          </cell>
        </row>
        <row r="13">
          <cell r="D13" t="str">
            <v>470191-198</v>
          </cell>
          <cell r="E13" t="str">
            <v>Beaker, Low Form, 50 mL  DBL SCALE</v>
          </cell>
          <cell r="F13">
            <v>4.4000000000000004</v>
          </cell>
        </row>
        <row r="14">
          <cell r="D14" t="str">
            <v>470191-150</v>
          </cell>
          <cell r="E14" t="str">
            <v>Beaker, Low Form, 250 mL Dbl Scale, VWR</v>
          </cell>
          <cell r="F14">
            <v>4.95</v>
          </cell>
        </row>
        <row r="15">
          <cell r="D15" t="str">
            <v>470191-200</v>
          </cell>
          <cell r="E15" t="str">
            <v>Beaker, Low Form, 400 mL Dbl Scale, VWR</v>
          </cell>
          <cell r="F15">
            <v>4.8</v>
          </cell>
        </row>
        <row r="16">
          <cell r="D16" t="str">
            <v>470191-152</v>
          </cell>
          <cell r="E16" t="str">
            <v>Beaker, Low Form, 600 mL Dbl Scale, VWR</v>
          </cell>
          <cell r="F16">
            <v>4.95</v>
          </cell>
        </row>
        <row r="17">
          <cell r="D17" t="str">
            <v>470211-368</v>
          </cell>
          <cell r="E17" t="str">
            <v>SQUARE BOTTLE 1000ML PYREX W/CAP</v>
          </cell>
          <cell r="F17">
            <v>45.93</v>
          </cell>
        </row>
        <row r="18">
          <cell r="D18" t="str">
            <v>470021-142</v>
          </cell>
          <cell r="E18" t="str">
            <v>BERLESE APPARATUS</v>
          </cell>
          <cell r="F18">
            <v>15.95</v>
          </cell>
        </row>
        <row r="19">
          <cell r="D19" t="str">
            <v>470191-302</v>
          </cell>
          <cell r="E19" t="str">
            <v>BTL, Wash, 250 mL, Polyethylene Narr Mth</v>
          </cell>
          <cell r="F19">
            <v>5.45</v>
          </cell>
        </row>
        <row r="20">
          <cell r="D20" t="str">
            <v>470005-724</v>
          </cell>
          <cell r="E20" t="str">
            <v>STOPPER RUBB SIZE 1 SOL 1LB (454G)</v>
          </cell>
          <cell r="F20">
            <v>16.2</v>
          </cell>
        </row>
        <row r="21">
          <cell r="D21" t="str">
            <v>470191-308</v>
          </cell>
          <cell r="E21" t="str">
            <v>Bottle, Widemouth 250ml, HDPE with Cap</v>
          </cell>
          <cell r="F21">
            <v>1.3</v>
          </cell>
        </row>
        <row r="22">
          <cell r="D22" t="str">
            <v>470191-164</v>
          </cell>
          <cell r="E22" t="str">
            <v>Flask, Erlenmeyer,  250 mL VWR</v>
          </cell>
          <cell r="F22">
            <v>3.6</v>
          </cell>
        </row>
        <row r="23">
          <cell r="D23" t="str">
            <v>470191-160</v>
          </cell>
          <cell r="E23" t="str">
            <v>Flask, Erlenmeyer,  50 mL, VWR</v>
          </cell>
          <cell r="F23">
            <v>2.95</v>
          </cell>
        </row>
        <row r="24">
          <cell r="D24" t="str">
            <v>470018-870</v>
          </cell>
          <cell r="E24" t="str">
            <v>ECON. DISSEC. FORCEPS 4 .5 PLATED</v>
          </cell>
          <cell r="F24">
            <v>1.9</v>
          </cell>
        </row>
        <row r="25">
          <cell r="D25" t="str">
            <v>470189-620</v>
          </cell>
          <cell r="E25" t="str">
            <v>UTILITY FUNNELPP 60MM2 3/4 TOP OD</v>
          </cell>
          <cell r="F25">
            <v>1.85</v>
          </cell>
        </row>
        <row r="26">
          <cell r="D26" t="str">
            <v>470020-788</v>
          </cell>
          <cell r="E26" t="str">
            <v>GLASS STIR RODS 8  200X5MM PKG/12</v>
          </cell>
          <cell r="F26">
            <v>7.6</v>
          </cell>
        </row>
        <row r="27">
          <cell r="D27" t="str">
            <v>470148-772</v>
          </cell>
          <cell r="E27" t="str">
            <v>CYLINDER 100 X 1 ML DBL SC ECON VWR</v>
          </cell>
          <cell r="F27">
            <v>13.9</v>
          </cell>
        </row>
        <row r="28">
          <cell r="D28" t="str">
            <v>470174-208</v>
          </cell>
          <cell r="E28" t="str">
            <v>GRADUATED PMP CYLINDER 10ML</v>
          </cell>
          <cell r="F28">
            <v>7.2</v>
          </cell>
        </row>
        <row r="29">
          <cell r="D29" t="str">
            <v>470005-688</v>
          </cell>
          <cell r="E29" t="str">
            <v>GOGGLES SAFETY ANTI FOG INDIRECT VENT</v>
          </cell>
          <cell r="F29">
            <v>9.7899999999999991</v>
          </cell>
        </row>
        <row r="30">
          <cell r="D30" t="str">
            <v>470210-568</v>
          </cell>
          <cell r="E30" t="str">
            <v>PETRI DISH VWR 100X15MM GMA STERILE PK20</v>
          </cell>
          <cell r="F30">
            <v>13.45</v>
          </cell>
        </row>
        <row r="31">
          <cell r="D31" t="str">
            <v>470020-860</v>
          </cell>
          <cell r="E31" t="str">
            <v>PIPET GRADUATED PE PK100</v>
          </cell>
          <cell r="F31">
            <v>6.1</v>
          </cell>
        </row>
        <row r="32">
          <cell r="D32" t="str">
            <v>470016-332</v>
          </cell>
          <cell r="E32" t="str">
            <v>GLOVE TERRYCLOTH HOT PAIR</v>
          </cell>
          <cell r="F32">
            <v>13</v>
          </cell>
        </row>
        <row r="33">
          <cell r="D33" t="str">
            <v>470148-668</v>
          </cell>
          <cell r="E33" t="str">
            <v>HAND PROTECTOR</v>
          </cell>
          <cell r="F33">
            <v>27.75</v>
          </cell>
        </row>
        <row r="34">
          <cell r="D34" t="str">
            <v>470017-066</v>
          </cell>
          <cell r="E34" t="str">
            <v>GLASSES WRAP AROUND ANTI FOG</v>
          </cell>
          <cell r="F34">
            <v>3.86</v>
          </cell>
        </row>
        <row r="35">
          <cell r="D35" t="str">
            <v>470124-120</v>
          </cell>
          <cell r="E35" t="str">
            <v>PLASTIC TEST TUBE RACK 12 PLACE FOR 25MM</v>
          </cell>
          <cell r="F35">
            <v>11.2</v>
          </cell>
        </row>
        <row r="36">
          <cell r="D36" t="str">
            <v>470005-898</v>
          </cell>
          <cell r="E36" t="str">
            <v>TONGS FLASK &amp; TEST TUBE 20 CM LONG</v>
          </cell>
          <cell r="F36">
            <v>3.65</v>
          </cell>
        </row>
        <row r="37">
          <cell r="D37" t="str">
            <v>470045-568</v>
          </cell>
          <cell r="E37" t="str">
            <v>AMMONIA SOLN HOUSEHOLD 500ML</v>
          </cell>
          <cell r="F37">
            <v>7.7</v>
          </cell>
        </row>
        <row r="38">
          <cell r="D38" t="str">
            <v>470300-252</v>
          </cell>
          <cell r="E38" t="str">
            <v>AMMONIUM SULFATE LG 100G</v>
          </cell>
          <cell r="F38">
            <v>10.09</v>
          </cell>
        </row>
        <row r="39">
          <cell r="D39" t="str">
            <v>470300-690</v>
          </cell>
          <cell r="E39" t="str">
            <v>CHARCOAL ACTIVATED LG 500G</v>
          </cell>
          <cell r="F39">
            <v>27.85</v>
          </cell>
        </row>
        <row r="40">
          <cell r="D40" t="str">
            <v>470176-650</v>
          </cell>
          <cell r="E40" t="str">
            <v>LIVE SCENEDESMUS 30 STUDENTS</v>
          </cell>
          <cell r="F40">
            <v>8.9499999999999993</v>
          </cell>
        </row>
        <row r="41">
          <cell r="D41" t="str">
            <v>470176-698</v>
          </cell>
          <cell r="E41" t="str">
            <v>LIVE PANDORINA MORUM 30 STUDENTS</v>
          </cell>
          <cell r="F41">
            <v>8.9499999999999993</v>
          </cell>
        </row>
        <row r="42">
          <cell r="D42" t="str">
            <v>470136-732</v>
          </cell>
          <cell r="E42" t="str">
            <v>ENVIRO CHEM: NTRATES PHOSPHA EUTRPHCATON</v>
          </cell>
          <cell r="F42">
            <v>51.5</v>
          </cell>
        </row>
        <row r="43">
          <cell r="D43" t="str">
            <v>470175-090</v>
          </cell>
          <cell r="E43" t="str">
            <v>TEST KIT SOIL RAPITEST</v>
          </cell>
          <cell r="F43">
            <v>23.85</v>
          </cell>
        </row>
        <row r="44">
          <cell r="D44" t="str">
            <v>470153-640</v>
          </cell>
          <cell r="E44" t="str">
            <v>GLOVES LAB VINYL SM PK100</v>
          </cell>
          <cell r="F44">
            <v>21.5</v>
          </cell>
        </row>
        <row r="45">
          <cell r="D45" t="str">
            <v>470018-304</v>
          </cell>
          <cell r="E45" t="str">
            <v>GLOVE VINYL DISP MED PK100</v>
          </cell>
          <cell r="F45">
            <v>21.5</v>
          </cell>
        </row>
        <row r="46">
          <cell r="D46" t="str">
            <v>470225-214</v>
          </cell>
          <cell r="E46" t="str">
            <v>GLOVE VINYL DISP LG BX100</v>
          </cell>
          <cell r="F46">
            <v>21.5</v>
          </cell>
        </row>
        <row r="47">
          <cell r="D47" t="str">
            <v>470206-456</v>
          </cell>
          <cell r="E47" t="str">
            <v>WARD'S LENS TISSUE 4X6IN PK50</v>
          </cell>
          <cell r="F47">
            <v>3.25</v>
          </cell>
        </row>
        <row r="48">
          <cell r="D48" t="str">
            <v>470302-852</v>
          </cell>
          <cell r="E48" t="str">
            <v>SULFURIC ACID SOLUTION 0.05M 500ML</v>
          </cell>
          <cell r="F48">
            <v>10.9</v>
          </cell>
        </row>
        <row r="49">
          <cell r="D49" t="str">
            <v>470306-942</v>
          </cell>
          <cell r="E49" t="str">
            <v>LARGE WEIGH BOAT WH BG250</v>
          </cell>
          <cell r="F49">
            <v>29.95</v>
          </cell>
        </row>
        <row r="50">
          <cell r="D50" t="str">
            <v>470150-762</v>
          </cell>
          <cell r="E50" t="str">
            <v>VWR LAB NOTEBOOK-GRID 100 PG BLACK COVER</v>
          </cell>
          <cell r="F50">
            <v>38.4</v>
          </cell>
        </row>
        <row r="51">
          <cell r="D51" t="str">
            <v>470144-262</v>
          </cell>
          <cell r="E51" t="str">
            <v>RAINBOW TAPE-.5 X500 PK 10 ASST. COLORS</v>
          </cell>
          <cell r="F51">
            <v>69.95</v>
          </cell>
        </row>
        <row r="52">
          <cell r="D52"/>
          <cell r="E52"/>
          <cell r="F52">
            <v>4107.07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 t="str">
            <v>VWR Catalogue Number</v>
          </cell>
          <cell r="E1" t="str">
            <v>Description</v>
          </cell>
          <cell r="F1" t="str">
            <v>List Price</v>
          </cell>
        </row>
        <row r="2">
          <cell r="D2" t="str">
            <v>470019-542</v>
          </cell>
          <cell r="E2" t="str">
            <v>PLASTIC COATED JAW BEAKER TONGS 18IN</v>
          </cell>
          <cell r="F2">
            <v>14.6</v>
          </cell>
        </row>
        <row r="3">
          <cell r="D3" t="str">
            <v>470148-792</v>
          </cell>
          <cell r="E3" t="str">
            <v>STAND BUNSEN BURNER NAT GAS 800 1200BTU</v>
          </cell>
          <cell r="F3">
            <v>26.75</v>
          </cell>
        </row>
        <row r="4">
          <cell r="D4" t="str">
            <v>470144-892</v>
          </cell>
          <cell r="E4" t="str">
            <v>TUBING BURNER CONNECTOR 61 CM</v>
          </cell>
          <cell r="F4">
            <v>18.95</v>
          </cell>
        </row>
        <row r="5">
          <cell r="D5" t="str">
            <v>470003-234</v>
          </cell>
          <cell r="E5" t="str">
            <v>VWR PORT ELECTRONIC BALANCE 150G X .01G</v>
          </cell>
          <cell r="F5">
            <v>379.95</v>
          </cell>
        </row>
        <row r="6">
          <cell r="D6" t="str">
            <v>470015-810</v>
          </cell>
          <cell r="E6" t="str">
            <v>VWR 7X7 HP/STIRRER ANALOG CERAMIC TOP</v>
          </cell>
          <cell r="F6">
            <v>534.95000000000005</v>
          </cell>
        </row>
        <row r="7">
          <cell r="D7" t="str">
            <v>470020-304</v>
          </cell>
          <cell r="E7" t="str">
            <v>DIGITAL INCUBATOR-ACRYL DOOR 0.7 CU FT</v>
          </cell>
          <cell r="F7">
            <v>850</v>
          </cell>
        </row>
        <row r="8">
          <cell r="D8" t="str">
            <v>10806-354</v>
          </cell>
          <cell r="E8" t="str">
            <v>VWR INNOCULATING NICHROME 2MM LOOPS 8IN</v>
          </cell>
          <cell r="F8">
            <v>11.32</v>
          </cell>
        </row>
        <row r="9">
          <cell r="D9" t="str">
            <v>470148-648</v>
          </cell>
          <cell r="E9" t="str">
            <v>APRON RUBBER ADULT 69CMX107CM</v>
          </cell>
          <cell r="F9">
            <v>16.45</v>
          </cell>
        </row>
        <row r="10">
          <cell r="D10" t="str">
            <v>10141-344</v>
          </cell>
          <cell r="E10" t="str">
            <v>VWR LAB COAT TECHUNI WHITE L</v>
          </cell>
          <cell r="F10">
            <v>28.92</v>
          </cell>
        </row>
        <row r="11">
          <cell r="D11" t="str">
            <v>10141-342</v>
          </cell>
          <cell r="E11" t="str">
            <v>VWR LAB COAT TECHUNI WHITE M</v>
          </cell>
          <cell r="F11">
            <v>28.92</v>
          </cell>
        </row>
        <row r="12">
          <cell r="D12" t="str">
            <v>470014-518</v>
          </cell>
          <cell r="E12" t="str">
            <v>MICROSCOPE HM ADV. 4X 10X 40X 100X</v>
          </cell>
          <cell r="F12">
            <v>489</v>
          </cell>
        </row>
        <row r="13">
          <cell r="D13" t="str">
            <v>470019-978</v>
          </cell>
          <cell r="E13" t="str">
            <v>MORTAR &amp; PESTLE SET SIZE 1 135ML</v>
          </cell>
          <cell r="F13">
            <v>39.35</v>
          </cell>
        </row>
        <row r="14">
          <cell r="D14" t="str">
            <v>470148-876</v>
          </cell>
          <cell r="E14" t="str">
            <v>RACK TEST TUBE 12-22MM TUBE CAP DBL</v>
          </cell>
          <cell r="F14">
            <v>16.5</v>
          </cell>
        </row>
        <row r="15">
          <cell r="D15" t="str">
            <v>470106-202</v>
          </cell>
          <cell r="E15" t="str">
            <v>CONTAINER SHARPS 1 QUART</v>
          </cell>
          <cell r="F15">
            <v>12.37</v>
          </cell>
        </row>
        <row r="16">
          <cell r="D16" t="str">
            <v>470020-788</v>
          </cell>
          <cell r="E16" t="str">
            <v>GLASS STIR RODS 8  200X5MM PKG/12</v>
          </cell>
          <cell r="F16">
            <v>7.6</v>
          </cell>
        </row>
        <row r="17">
          <cell r="D17" t="str">
            <v>470175-286</v>
          </cell>
          <cell r="E17" t="str">
            <v>STOPWATCH MYCHRON 5CM X 5CM PACK/6</v>
          </cell>
          <cell r="F17">
            <v>45.1</v>
          </cell>
        </row>
        <row r="18">
          <cell r="D18" t="str">
            <v>470178-204</v>
          </cell>
          <cell r="E18" t="str">
            <v>DROPPER BOTTLE 30ML CONE TOP PE 1 OZ</v>
          </cell>
          <cell r="F18">
            <v>2.2999999999999998</v>
          </cell>
        </row>
        <row r="19">
          <cell r="D19" t="str">
            <v>470005-898</v>
          </cell>
          <cell r="E19" t="str">
            <v>TONGS FLASK &amp; TEST TUBE 20 CM LONG</v>
          </cell>
          <cell r="F19">
            <v>3.65</v>
          </cell>
        </row>
        <row r="20">
          <cell r="D20" t="str">
            <v>470019-638</v>
          </cell>
          <cell r="E20" t="str">
            <v>METAL BACK THERM C &amp; F -30-230F -30-110C</v>
          </cell>
          <cell r="F20">
            <v>4.25</v>
          </cell>
        </row>
        <row r="21">
          <cell r="D21" t="str">
            <v>82027-150</v>
          </cell>
          <cell r="E21" t="str">
            <v>LAMP UV 4WATT LONGWAVE 365NM</v>
          </cell>
          <cell r="F21">
            <v>48.49</v>
          </cell>
        </row>
        <row r="22">
          <cell r="D22" t="str">
            <v>470189-434</v>
          </cell>
          <cell r="E22" t="str">
            <v>BTL WIDE MOUTH WASH 500 ML PE</v>
          </cell>
          <cell r="F22">
            <v>7.2</v>
          </cell>
        </row>
        <row r="23">
          <cell r="D23" t="str">
            <v>470006-622</v>
          </cell>
          <cell r="E23" t="str">
            <v>WATER BATH, PP, DIGITAL 5.5 L</v>
          </cell>
          <cell r="F23">
            <v>609.95000000000005</v>
          </cell>
        </row>
        <row r="24">
          <cell r="D24" t="str">
            <v>470191-188</v>
          </cell>
          <cell r="E24" t="str">
            <v>VWR BEAKER LOW FORM DBL SCL 100ML</v>
          </cell>
          <cell r="F24">
            <v>4.5</v>
          </cell>
        </row>
        <row r="25">
          <cell r="D25" t="str">
            <v>470211-442</v>
          </cell>
          <cell r="E25" t="str">
            <v>CYL PYREX 100 X 1 ML DBL SCALE ECON</v>
          </cell>
          <cell r="F25">
            <v>29.55</v>
          </cell>
        </row>
        <row r="26">
          <cell r="D26" t="str">
            <v>470191-150</v>
          </cell>
          <cell r="E26" t="str">
            <v>Beaker, Low Form, 250 mL Dbl Scale, VWR</v>
          </cell>
          <cell r="F26">
            <v>4.95</v>
          </cell>
        </row>
        <row r="27">
          <cell r="D27" t="str">
            <v>470191-200</v>
          </cell>
          <cell r="E27" t="str">
            <v>Beaker, Low Form, 400 mL Dbl Scale, VWR</v>
          </cell>
          <cell r="F27">
            <v>4.8</v>
          </cell>
        </row>
        <row r="28">
          <cell r="D28" t="str">
            <v>470191-198</v>
          </cell>
          <cell r="E28" t="str">
            <v>Beaker, Low Form, 50 mL  DBL SCALE</v>
          </cell>
          <cell r="F28">
            <v>4.4000000000000004</v>
          </cell>
        </row>
        <row r="29">
          <cell r="D29" t="str">
            <v>470191-152</v>
          </cell>
          <cell r="E29" t="str">
            <v>Beaker, Low Form, 600 mL Dbl Scale, VWR</v>
          </cell>
          <cell r="F29">
            <v>4.95</v>
          </cell>
        </row>
        <row r="30">
          <cell r="D30" t="str">
            <v>470005-562</v>
          </cell>
          <cell r="E30" t="str">
            <v>HYDROMETER 0.7-1.0 SPEC GRAVITY 30 CM</v>
          </cell>
          <cell r="F30">
            <v>16.600000000000001</v>
          </cell>
        </row>
        <row r="31">
          <cell r="D31" t="str">
            <v>470205-564</v>
          </cell>
          <cell r="E31" t="str">
            <v>MEDIA BOTTLE GLASS 125ML</v>
          </cell>
          <cell r="F31">
            <v>8.1999999999999993</v>
          </cell>
        </row>
        <row r="32">
          <cell r="D32" t="str">
            <v>470205-566</v>
          </cell>
          <cell r="E32" t="str">
            <v>MEDIA BOTTLE GLASS 250ML</v>
          </cell>
          <cell r="F32">
            <v>9.5</v>
          </cell>
        </row>
        <row r="33">
          <cell r="D33" t="str">
            <v>470210-568</v>
          </cell>
          <cell r="E33" t="str">
            <v>PETRI DISH VWR 100X15MM GMA STERILE PK20</v>
          </cell>
          <cell r="F33">
            <v>13.45</v>
          </cell>
        </row>
        <row r="34">
          <cell r="D34" t="str">
            <v>470020-860</v>
          </cell>
          <cell r="E34" t="str">
            <v>PIPET GRADUATED PE PK100</v>
          </cell>
          <cell r="F34">
            <v>6.1</v>
          </cell>
        </row>
        <row r="35">
          <cell r="D35" t="str">
            <v>470153-389</v>
          </cell>
          <cell r="E35" t="str">
            <v>FUNNEL PLASTIC 67 MM</v>
          </cell>
          <cell r="F35">
            <v>0.9</v>
          </cell>
        </row>
        <row r="36">
          <cell r="D36" t="str">
            <v>470017-066</v>
          </cell>
          <cell r="E36" t="str">
            <v>GLASSES WRAP AROUND ANTI FOG</v>
          </cell>
          <cell r="F36">
            <v>3.86</v>
          </cell>
        </row>
        <row r="37">
          <cell r="D37" t="str">
            <v>470149-250</v>
          </cell>
          <cell r="E37" t="str">
            <v>TUBE CULTURE RMLSS 16X125 PK72</v>
          </cell>
          <cell r="F37">
            <v>49.45</v>
          </cell>
        </row>
        <row r="38">
          <cell r="D38" t="str">
            <v>470233-574</v>
          </cell>
          <cell r="E38" t="str">
            <v>DPIP SOLN (2 6 DICHLOROINDOPHENOL)0.036G</v>
          </cell>
          <cell r="F38">
            <v>10.3</v>
          </cell>
        </row>
        <row r="39">
          <cell r="D39" t="str">
            <v>470149-732</v>
          </cell>
          <cell r="E39" t="str">
            <v>CUP GRADUATED 30ML TRANSLPLSTIC PK50</v>
          </cell>
          <cell r="F39">
            <v>6.3</v>
          </cell>
        </row>
        <row r="40">
          <cell r="D40" t="str">
            <v>470300-074</v>
          </cell>
          <cell r="E40" t="str">
            <v>ACETO-ORCEIN SOLN 2%(AQ) LG 30ML</v>
          </cell>
          <cell r="F40">
            <v>15.75</v>
          </cell>
        </row>
        <row r="41">
          <cell r="D41" t="str">
            <v>470300-366</v>
          </cell>
          <cell r="E41" t="str">
            <v>BENEDICTS QUANT SOLUTION 1L</v>
          </cell>
          <cell r="F41">
            <v>20.2</v>
          </cell>
        </row>
        <row r="42">
          <cell r="D42" t="str">
            <v>470300-394</v>
          </cell>
          <cell r="E42" t="str">
            <v>BIURET REAGENT SOLUTION 1L</v>
          </cell>
          <cell r="F42">
            <v>12.95</v>
          </cell>
        </row>
        <row r="43">
          <cell r="D43" t="str">
            <v>470300-734</v>
          </cell>
          <cell r="E43" t="str">
            <v>CITRIC ACID ANH LG 100G</v>
          </cell>
          <cell r="F43">
            <v>9.1</v>
          </cell>
        </row>
        <row r="44">
          <cell r="D44" t="str">
            <v>470150-426</v>
          </cell>
          <cell r="E44" t="str">
            <v>APPLICATOR STERILE SWAB 6IN PK100</v>
          </cell>
          <cell r="F44">
            <v>21.5</v>
          </cell>
        </row>
        <row r="45">
          <cell r="D45" t="str">
            <v>470301-140</v>
          </cell>
          <cell r="E45" t="str">
            <v>GLUCOSE ANHY LG 500</v>
          </cell>
          <cell r="F45">
            <v>15.2</v>
          </cell>
        </row>
        <row r="46">
          <cell r="D46" t="str">
            <v>470222-546</v>
          </cell>
          <cell r="E46" t="str">
            <v>GLOVES NITRILE SM POWDER FREE BX100</v>
          </cell>
          <cell r="F46">
            <v>19.95</v>
          </cell>
        </row>
        <row r="47">
          <cell r="D47" t="str">
            <v>470222-548</v>
          </cell>
          <cell r="E47" t="str">
            <v>GLOVES NITRILE MED POWDER FREE PK100</v>
          </cell>
          <cell r="F47">
            <v>19.95</v>
          </cell>
        </row>
        <row r="48">
          <cell r="D48" t="str">
            <v>470018-302</v>
          </cell>
          <cell r="E48" t="str">
            <v>GLOVE NITRILE LARGE POWDER FREE PK100</v>
          </cell>
          <cell r="F48">
            <v>19.95</v>
          </cell>
        </row>
        <row r="49">
          <cell r="D49" t="str">
            <v>470157-066</v>
          </cell>
          <cell r="E49" t="str">
            <v>PIPET DROPPNG GLASS STR TIP 2ML PK12</v>
          </cell>
          <cell r="F49">
            <v>4.05</v>
          </cell>
        </row>
        <row r="50">
          <cell r="D50" t="str">
            <v>470100-620</v>
          </cell>
          <cell r="E50" t="str">
            <v>GLO-GERM GEL WHITE 224G (8 OZ)</v>
          </cell>
          <cell r="F50">
            <v>25</v>
          </cell>
        </row>
        <row r="51">
          <cell r="D51" t="str">
            <v>470004-262</v>
          </cell>
          <cell r="E51" t="str">
            <v>GLO GERM POWDER 112 G (4 OZ)</v>
          </cell>
          <cell r="F51">
            <v>25.5</v>
          </cell>
        </row>
        <row r="52">
          <cell r="D52" t="str">
            <v>470301-228</v>
          </cell>
          <cell r="E52" t="str">
            <v>HYDROCHLORIC ACID SOLN 0.5M 500ML</v>
          </cell>
          <cell r="F52">
            <v>7.2</v>
          </cell>
        </row>
        <row r="53">
          <cell r="D53" t="str">
            <v>470301-314</v>
          </cell>
          <cell r="E53" t="str">
            <v>IODINE SOLN (STARCH TEST) LG 100ML</v>
          </cell>
          <cell r="F53">
            <v>6.6</v>
          </cell>
        </row>
        <row r="54">
          <cell r="D54" t="str">
            <v>470144-262</v>
          </cell>
          <cell r="E54" t="str">
            <v>RAINBOW TAPE-.5 X500 PK 10 ASST. COLORS</v>
          </cell>
          <cell r="F54">
            <v>69.95</v>
          </cell>
        </row>
        <row r="55">
          <cell r="D55" t="str">
            <v>470206-456</v>
          </cell>
          <cell r="E55" t="str">
            <v>WARD'S LENS TISSUE 4X6IN PK50</v>
          </cell>
          <cell r="F55">
            <v>3.25</v>
          </cell>
        </row>
        <row r="56">
          <cell r="D56" t="str">
            <v>470148-658</v>
          </cell>
          <cell r="E56" t="str">
            <v>COVERSLIPS PLASTIC 22MM PK100</v>
          </cell>
          <cell r="F56">
            <v>5.35</v>
          </cell>
        </row>
        <row r="57">
          <cell r="D57" t="str">
            <v>470145-790</v>
          </cell>
          <cell r="E57" t="str">
            <v>MICROSLIDES PRECLEAN 3X1IN 1MM PK72</v>
          </cell>
          <cell r="F57">
            <v>5.75</v>
          </cell>
        </row>
        <row r="58">
          <cell r="D58" t="str">
            <v>470024-748</v>
          </cell>
          <cell r="E58" t="str">
            <v>WARD S NUTRIENT AGAR 100G MSDS 2369</v>
          </cell>
          <cell r="F58">
            <v>43.45</v>
          </cell>
        </row>
        <row r="59">
          <cell r="D59" t="str">
            <v>470177-366</v>
          </cell>
          <cell r="E59" t="str">
            <v>NUTRIENT BROTH PKG/12 TUBES</v>
          </cell>
          <cell r="F59">
            <v>20.99</v>
          </cell>
        </row>
        <row r="60">
          <cell r="D60" t="str">
            <v>470152-246</v>
          </cell>
          <cell r="E60" t="str">
            <v>PARAFILM M 10X38 M RL(4 IN X 125 FT)</v>
          </cell>
          <cell r="F60">
            <v>27.95</v>
          </cell>
        </row>
        <row r="61">
          <cell r="D61" t="str">
            <v>470306-940</v>
          </cell>
          <cell r="E61" t="str">
            <v>MEDIUM WEIGHBOAT WH BG250</v>
          </cell>
          <cell r="F61">
            <v>34.950000000000003</v>
          </cell>
        </row>
        <row r="62">
          <cell r="D62" t="str">
            <v>470014-926</v>
          </cell>
          <cell r="E62" t="str">
            <v>STICK CRAFT PK30</v>
          </cell>
          <cell r="F62">
            <v>3.25</v>
          </cell>
        </row>
        <row r="63">
          <cell r="D63" t="str">
            <v>470180-812</v>
          </cell>
          <cell r="E63" t="str">
            <v>AGAR (COMPLETE YED) PKG/10 PLATES</v>
          </cell>
          <cell r="F63">
            <v>25.95</v>
          </cell>
        </row>
        <row r="64">
          <cell r="D64"/>
          <cell r="E64"/>
          <cell r="F64">
            <v>3838.12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 t="str">
            <v>VWR Catalogue Number</v>
          </cell>
          <cell r="E1" t="str">
            <v>Description</v>
          </cell>
          <cell r="F1" t="str">
            <v>List Price</v>
          </cell>
        </row>
        <row r="2">
          <cell r="D2" t="str">
            <v>470003-234</v>
          </cell>
          <cell r="E2" t="str">
            <v>VWR PORT ELECTRONIC BALANCE 150G X .01G</v>
          </cell>
          <cell r="F2">
            <v>379.95</v>
          </cell>
        </row>
        <row r="3">
          <cell r="D3" t="str">
            <v>470019-496</v>
          </cell>
          <cell r="E3" t="str">
            <v>RECTANGULAR SUPPRT W/6.5X11 BS-CST IRON</v>
          </cell>
          <cell r="F3">
            <v>31.95</v>
          </cell>
        </row>
        <row r="4">
          <cell r="D4" t="str">
            <v>470175-286</v>
          </cell>
          <cell r="E4" t="str">
            <v>STOPWATCH MYCHRON 5CM X 5CM PACK/6</v>
          </cell>
          <cell r="F4">
            <v>45.1</v>
          </cell>
        </row>
        <row r="5">
          <cell r="D5" t="str">
            <v>470191-150</v>
          </cell>
          <cell r="E5" t="str">
            <v>Beaker, Low Form, 250 mL Dbl Scale, VWR</v>
          </cell>
          <cell r="F5">
            <v>4.95</v>
          </cell>
        </row>
        <row r="6">
          <cell r="D6" t="str">
            <v>470188-958</v>
          </cell>
          <cell r="E6" t="str">
            <v>CYLINDER GRADUATED PP SNGL SCAL 10X0.1ML</v>
          </cell>
          <cell r="F6">
            <v>4.5</v>
          </cell>
        </row>
        <row r="7">
          <cell r="D7" t="str">
            <v>470016-082</v>
          </cell>
          <cell r="E7" t="str">
            <v>GOGGLES SAFETY INDIRECT VENT UNCOAT</v>
          </cell>
          <cell r="F7">
            <v>5.0999999999999996</v>
          </cell>
        </row>
        <row r="8">
          <cell r="D8" t="str">
            <v>470017-066</v>
          </cell>
          <cell r="E8" t="str">
            <v>GLASSES WRAP AROUND ANTI FOG</v>
          </cell>
          <cell r="F8">
            <v>3.86</v>
          </cell>
        </row>
        <row r="9">
          <cell r="D9" t="str">
            <v>470191-300</v>
          </cell>
          <cell r="E9" t="str">
            <v>BTL, Wash, 500 mL, Polyethylene,Narr Mth</v>
          </cell>
          <cell r="F9">
            <v>5.95</v>
          </cell>
        </row>
        <row r="10">
          <cell r="D10" t="str">
            <v>82026-430</v>
          </cell>
          <cell r="E10" t="str">
            <v>VWR GLOVE NITRILE PF XL PK100</v>
          </cell>
          <cell r="F10">
            <v>33.450000000000003</v>
          </cell>
        </row>
        <row r="11">
          <cell r="D11" t="str">
            <v>82026-428</v>
          </cell>
          <cell r="E11" t="str">
            <v>VWR GLOVE NITRILE PF L PK100</v>
          </cell>
          <cell r="F11">
            <v>33.450000000000003</v>
          </cell>
        </row>
        <row r="12">
          <cell r="D12" t="str">
            <v>82026-426</v>
          </cell>
          <cell r="E12" t="str">
            <v>VWR GLOVE NITRILE PF M PK100</v>
          </cell>
          <cell r="F12">
            <v>33.450000000000003</v>
          </cell>
        </row>
        <row r="13">
          <cell r="D13" t="str">
            <v>470306-940</v>
          </cell>
          <cell r="E13" t="str">
            <v>MEDIUM WEIGHBOAT WH BG250</v>
          </cell>
          <cell r="F13">
            <v>19.95</v>
          </cell>
        </row>
        <row r="14">
          <cell r="D14"/>
          <cell r="E14"/>
          <cell r="F14">
            <v>601.66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 t="str">
            <v>VWR Catalogue Number</v>
          </cell>
          <cell r="E1" t="str">
            <v>Description</v>
          </cell>
          <cell r="F1" t="str">
            <v>List Price</v>
          </cell>
        </row>
        <row r="2">
          <cell r="D2" t="str">
            <v>470217-954</v>
          </cell>
          <cell r="E2" t="str">
            <v>BALANCE ANALYTICAL WARDS 120G X 0.0001G</v>
          </cell>
          <cell r="F2">
            <v>1819.95</v>
          </cell>
        </row>
        <row r="3">
          <cell r="D3" t="str">
            <v>470003-234</v>
          </cell>
          <cell r="E3" t="str">
            <v>VWR PORT ELECTRONIC BALANCE 150G X .01G</v>
          </cell>
          <cell r="F3">
            <v>379.95</v>
          </cell>
        </row>
        <row r="4">
          <cell r="D4" t="str">
            <v>470015-810</v>
          </cell>
          <cell r="E4" t="str">
            <v>VWR 7X7 HP/STIRRER ANALOG CERAMIC TOP</v>
          </cell>
          <cell r="F4">
            <v>534.95000000000005</v>
          </cell>
        </row>
        <row r="5">
          <cell r="D5" t="str">
            <v>470006-402</v>
          </cell>
          <cell r="E5" t="str">
            <v>OVEN LABORATORY 600W 30X25X25 CM GLOBE</v>
          </cell>
          <cell r="F5">
            <v>579.95000000000005</v>
          </cell>
        </row>
        <row r="6">
          <cell r="D6" t="str">
            <v>470020-304</v>
          </cell>
          <cell r="E6" t="str">
            <v>DIGITAL INCUBATOR-ACRYL DOOR 0.7 CU FT</v>
          </cell>
          <cell r="F6">
            <v>850</v>
          </cell>
        </row>
        <row r="7">
          <cell r="D7" t="str">
            <v>470157-270</v>
          </cell>
          <cell r="E7" t="str">
            <v>CAST IRON SUPPORT RING 4IN DIA</v>
          </cell>
          <cell r="F7">
            <v>9.8000000000000007</v>
          </cell>
        </row>
        <row r="8">
          <cell r="D8" t="str">
            <v>470235-786</v>
          </cell>
          <cell r="E8" t="str">
            <v>STUD.GRADE GLASS CYLINDER 10ML SGL SC</v>
          </cell>
          <cell r="F8">
            <v>8.9499999999999993</v>
          </cell>
        </row>
        <row r="9">
          <cell r="D9" t="str">
            <v>470191-188</v>
          </cell>
          <cell r="E9" t="str">
            <v>VWR BEAKER LOW FORM DBL SCL 100ML</v>
          </cell>
          <cell r="F9">
            <v>4.5</v>
          </cell>
        </row>
        <row r="10">
          <cell r="D10" t="str">
            <v>470148-772</v>
          </cell>
          <cell r="E10" t="str">
            <v>CYLINDER 100 X 1 ML DBL SC ECON VWR</v>
          </cell>
          <cell r="F10">
            <v>13.9</v>
          </cell>
        </row>
        <row r="11">
          <cell r="D11" t="str">
            <v>470191-202</v>
          </cell>
          <cell r="E11" t="str">
            <v>Beaker, Low Form, 1000 mL Dbl Scale, VWR</v>
          </cell>
          <cell r="F11">
            <v>7</v>
          </cell>
        </row>
        <row r="12">
          <cell r="D12" t="str">
            <v>470191-150</v>
          </cell>
          <cell r="E12" t="str">
            <v>Beaker, Low Form, 250 mL Dbl Scale, VWR</v>
          </cell>
          <cell r="F12">
            <v>4.95</v>
          </cell>
        </row>
        <row r="13">
          <cell r="D13" t="str">
            <v>470191-164</v>
          </cell>
          <cell r="E13" t="str">
            <v>Flask, Erlenmeyer,  250 mL VWR</v>
          </cell>
          <cell r="F13">
            <v>3.6</v>
          </cell>
        </row>
        <row r="14">
          <cell r="D14" t="str">
            <v>470191-160</v>
          </cell>
          <cell r="E14" t="str">
            <v>Flask, Erlenmeyer,  50 mL, VWR</v>
          </cell>
          <cell r="F14">
            <v>2.95</v>
          </cell>
        </row>
        <row r="15">
          <cell r="D15" t="str">
            <v>470191-308</v>
          </cell>
          <cell r="E15" t="str">
            <v>Bottle, Widemouth 250ml, HDPE with Cap</v>
          </cell>
          <cell r="F15">
            <v>1.3</v>
          </cell>
        </row>
        <row r="16">
          <cell r="D16" t="str">
            <v>470191-200</v>
          </cell>
          <cell r="E16" t="str">
            <v>Beaker, Low Form, 400 mL Dbl Scale, VWR</v>
          </cell>
          <cell r="F16">
            <v>4.8</v>
          </cell>
        </row>
        <row r="17">
          <cell r="D17" t="str">
            <v>470191-152</v>
          </cell>
          <cell r="E17" t="str">
            <v>Beaker, Low Form, 600 mL Dbl Scale, VWR</v>
          </cell>
          <cell r="F17">
            <v>4.95</v>
          </cell>
        </row>
        <row r="18">
          <cell r="D18" t="str">
            <v>470005-790</v>
          </cell>
          <cell r="E18" t="str">
            <v>STOPPER RUBB SZ6 2HOLE 1LB (454G)</v>
          </cell>
          <cell r="F18">
            <v>16.2</v>
          </cell>
        </row>
        <row r="19">
          <cell r="D19" t="str">
            <v>470016-332</v>
          </cell>
          <cell r="E19" t="str">
            <v>GLOVE TERRYCLOTH HOT PAIR</v>
          </cell>
          <cell r="F19">
            <v>13</v>
          </cell>
        </row>
        <row r="20">
          <cell r="D20" t="str">
            <v>470148-648</v>
          </cell>
          <cell r="E20" t="str">
            <v>APRON RUBBER ADULT 69CMX107CM</v>
          </cell>
          <cell r="F20">
            <v>16.45</v>
          </cell>
        </row>
        <row r="21">
          <cell r="D21" t="str">
            <v>470201-782</v>
          </cell>
          <cell r="E21" t="str">
            <v>Long-Handled Dipper 3' Handle (16 oz)</v>
          </cell>
          <cell r="F21">
            <v>55.2</v>
          </cell>
        </row>
        <row r="22">
          <cell r="D22" t="str">
            <v>470201-782</v>
          </cell>
          <cell r="E22" t="str">
            <v>Long-Handled Dipper 3' Handle (16 oz)</v>
          </cell>
          <cell r="F22">
            <v>55.2</v>
          </cell>
        </row>
        <row r="23">
          <cell r="D23" t="str">
            <v>470145-710</v>
          </cell>
          <cell r="E23" t="str">
            <v>MICROSCOPE STEREOMICROSCOPE 20X-40X</v>
          </cell>
          <cell r="F23">
            <v>275</v>
          </cell>
        </row>
        <row r="24">
          <cell r="D24" t="str">
            <v>470021-730</v>
          </cell>
          <cell r="E24" t="str">
            <v>WARD'S DUAL MAGNIFIER 3X &amp; 6X</v>
          </cell>
          <cell r="F24">
            <v>4.9000000000000004</v>
          </cell>
        </row>
        <row r="25">
          <cell r="D25" t="str">
            <v>470019-496</v>
          </cell>
          <cell r="E25" t="str">
            <v>RECTANGULAR SUPPRT W/6.5X11 BS-CST IRON</v>
          </cell>
          <cell r="F25">
            <v>31.95</v>
          </cell>
        </row>
        <row r="26">
          <cell r="D26" t="str">
            <v>470191-300</v>
          </cell>
          <cell r="E26" t="str">
            <v>BTL, Wash, 500 mL, Polyethylene,Narr Mth</v>
          </cell>
          <cell r="F26">
            <v>5.95</v>
          </cell>
        </row>
        <row r="27">
          <cell r="D27" t="str">
            <v>470005-724</v>
          </cell>
          <cell r="E27" t="str">
            <v>STOPPER RUBB SIZE 1 SOL 1LB (454G)</v>
          </cell>
          <cell r="F27">
            <v>16.2</v>
          </cell>
        </row>
        <row r="28">
          <cell r="D28" t="str">
            <v>470005-688</v>
          </cell>
          <cell r="E28" t="str">
            <v>GOGGLES SAFETY ANTI FOG INDIRECT VENT</v>
          </cell>
          <cell r="F28">
            <v>9.7899999999999991</v>
          </cell>
        </row>
        <row r="29">
          <cell r="D29" t="str">
            <v>470175-286</v>
          </cell>
          <cell r="E29" t="str">
            <v>STOPWATCH MYCHRON 5CM X 5CM PACK/6</v>
          </cell>
          <cell r="F29">
            <v>45.1</v>
          </cell>
        </row>
        <row r="30">
          <cell r="D30" t="str">
            <v>470306-940</v>
          </cell>
          <cell r="E30" t="str">
            <v>MEDIUM WEIGH BOAT WH BG250</v>
          </cell>
          <cell r="F30">
            <v>19.95</v>
          </cell>
        </row>
        <row r="31">
          <cell r="D31" t="str">
            <v>470014-892</v>
          </cell>
          <cell r="E31" t="str">
            <v>CLAMP BURET W/ SYMMETRICAL RD COAT JAWS</v>
          </cell>
          <cell r="F31">
            <v>13</v>
          </cell>
        </row>
        <row r="32">
          <cell r="D32" t="str">
            <v>470020-860</v>
          </cell>
          <cell r="E32" t="str">
            <v>PIPET GRADUATED PE PK100</v>
          </cell>
          <cell r="F32">
            <v>6.1</v>
          </cell>
        </row>
        <row r="33">
          <cell r="D33" t="str">
            <v>470150-438</v>
          </cell>
          <cell r="E33" t="str">
            <v>CHEESECLOTH 5 YARDS 36 WIDE</v>
          </cell>
          <cell r="F33">
            <v>7.2</v>
          </cell>
        </row>
        <row r="34">
          <cell r="D34" t="str">
            <v>470050-212</v>
          </cell>
          <cell r="E34" t="str">
            <v>TUBING RIGID 6LX7/32 ODX 5/32 ID</v>
          </cell>
          <cell r="F34">
            <v>1.05</v>
          </cell>
        </row>
        <row r="35">
          <cell r="D35" t="str">
            <v>470308-736</v>
          </cell>
          <cell r="E35" t="str">
            <v>10 FOOT AIRLINE</v>
          </cell>
          <cell r="F35">
            <v>2.95</v>
          </cell>
        </row>
        <row r="36">
          <cell r="D36" t="str">
            <v>470153-640</v>
          </cell>
          <cell r="E36" t="str">
            <v>GLOVES LAB VINYL SM PK100</v>
          </cell>
          <cell r="F36">
            <v>21.5</v>
          </cell>
        </row>
        <row r="37">
          <cell r="D37" t="str">
            <v>470018-304</v>
          </cell>
          <cell r="E37" t="str">
            <v>GLOVE VINYL DISP MED PK100</v>
          </cell>
          <cell r="F37">
            <v>21.5</v>
          </cell>
        </row>
        <row r="38">
          <cell r="D38" t="str">
            <v>470225-214</v>
          </cell>
          <cell r="E38" t="str">
            <v>GLOVE VINYL DISP LG BX100</v>
          </cell>
          <cell r="F38">
            <v>21.5</v>
          </cell>
        </row>
        <row r="39">
          <cell r="D39" t="str">
            <v>470206-456</v>
          </cell>
          <cell r="E39" t="str">
            <v>WARD'S LENS TISSUE 4X6IN PK50</v>
          </cell>
          <cell r="F39">
            <v>3.25</v>
          </cell>
        </row>
        <row r="40">
          <cell r="D40"/>
          <cell r="E40"/>
          <cell r="F40">
            <v>4894.4399999999996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ardsci.com/store/product/8872293/ward-s-dna-structure-and-replication-molecular-model" TargetMode="External"/><Relationship Id="rId2" Type="http://schemas.openxmlformats.org/officeDocument/2006/relationships/hyperlink" Target="https://wardsci.com/store/catalog/product.jsp?catalog_number=" TargetMode="External"/><Relationship Id="rId1" Type="http://schemas.openxmlformats.org/officeDocument/2006/relationships/hyperlink" Target="https://wardsci.com/store/catalog/product.jsp?catalog_number=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wardsci.com/store/product/8868613/bromothymol-blu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ardsci.com/store/catalog/product.jsp?catalog_number=470014-892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ardsci.com/store/product?keyword=470157-066" TargetMode="External"/><Relationship Id="rId2" Type="http://schemas.openxmlformats.org/officeDocument/2006/relationships/hyperlink" Target="https://www.wardsci.com/store/product?keyword=470300-074" TargetMode="External"/><Relationship Id="rId1" Type="http://schemas.openxmlformats.org/officeDocument/2006/relationships/hyperlink" Target="https://www.wardsci.com/store/product?keyword=470149-732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ardsci.com/store/catalog/product.jsp?catalog_number=" TargetMode="External"/><Relationship Id="rId1" Type="http://schemas.openxmlformats.org/officeDocument/2006/relationships/hyperlink" Target="https://wardsci.com/store/catalog/product.jsp?catalog_number=470020-860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1"/>
  <sheetViews>
    <sheetView showGridLines="0" zoomScaleNormal="100" workbookViewId="0">
      <selection activeCell="C41" sqref="C41"/>
    </sheetView>
  </sheetViews>
  <sheetFormatPr defaultColWidth="8.6640625" defaultRowHeight="14.4" x14ac:dyDescent="0.3"/>
  <cols>
    <col min="1" max="1" width="13" style="79" customWidth="1"/>
    <col min="2" max="2" width="8.44140625" style="1" customWidth="1"/>
    <col min="3" max="3" width="10.44140625" style="78" bestFit="1" customWidth="1"/>
    <col min="4" max="4" width="11.109375" style="1" customWidth="1"/>
    <col min="5" max="5" width="39.88671875" style="1" customWidth="1"/>
    <col min="6" max="6" width="11.33203125" style="1" customWidth="1"/>
    <col min="7" max="7" width="14.44140625" style="1" customWidth="1"/>
    <col min="8" max="10" width="9.109375" style="1" hidden="1" customWidth="1"/>
    <col min="11" max="253" width="9.109375" style="1" customWidth="1"/>
    <col min="254" max="254" width="8.33203125" style="1" customWidth="1"/>
    <col min="255" max="16384" width="8.6640625" style="1"/>
  </cols>
  <sheetData>
    <row r="1" spans="1:7" ht="86.25" customHeight="1" x14ac:dyDescent="0.3">
      <c r="A1" s="360"/>
      <c r="B1" s="361"/>
      <c r="C1" s="361"/>
      <c r="D1" s="361"/>
      <c r="E1" s="361"/>
      <c r="F1" s="361"/>
      <c r="G1" s="361"/>
    </row>
    <row r="2" spans="1:7" s="2" customFormat="1" ht="63" customHeight="1" x14ac:dyDescent="0.4">
      <c r="A2" s="362" t="s">
        <v>0</v>
      </c>
      <c r="B2" s="362"/>
      <c r="C2" s="362"/>
      <c r="D2" s="362"/>
      <c r="E2" s="362"/>
      <c r="F2" s="362"/>
      <c r="G2" s="363"/>
    </row>
    <row r="3" spans="1:7" s="2" customFormat="1" ht="33.9" customHeight="1" x14ac:dyDescent="0.45">
      <c r="A3" s="364" t="s">
        <v>1</v>
      </c>
      <c r="B3" s="364"/>
      <c r="C3" s="364"/>
      <c r="D3" s="364"/>
      <c r="E3" s="364"/>
      <c r="F3" s="364"/>
      <c r="G3" s="365"/>
    </row>
    <row r="4" spans="1:7" s="2" customFormat="1" ht="25.5" customHeight="1" x14ac:dyDescent="0.4">
      <c r="A4" s="366" t="s">
        <v>2</v>
      </c>
      <c r="B4" s="367"/>
      <c r="C4" s="367"/>
      <c r="D4" s="367"/>
      <c r="E4" s="367"/>
      <c r="F4" s="367"/>
      <c r="G4" s="367"/>
    </row>
    <row r="5" spans="1:7" s="2" customFormat="1" ht="27.75" customHeight="1" x14ac:dyDescent="0.4">
      <c r="A5" s="366" t="s">
        <v>3</v>
      </c>
      <c r="B5" s="366"/>
      <c r="C5" s="366"/>
      <c r="D5" s="366"/>
      <c r="E5" s="366"/>
      <c r="F5" s="366"/>
      <c r="G5" s="366"/>
    </row>
    <row r="6" spans="1:7" s="2" customFormat="1" ht="42" customHeight="1" x14ac:dyDescent="0.4">
      <c r="A6" s="366" t="s">
        <v>4</v>
      </c>
      <c r="B6" s="366"/>
      <c r="C6" s="366"/>
      <c r="D6" s="366"/>
      <c r="E6" s="366"/>
      <c r="F6" s="366"/>
      <c r="G6" s="366"/>
    </row>
    <row r="7" spans="1:7" s="2" customFormat="1" ht="30.75" customHeight="1" x14ac:dyDescent="0.25">
      <c r="A7" s="358" t="s">
        <v>5</v>
      </c>
      <c r="B7" s="359"/>
      <c r="C7" s="359"/>
      <c r="D7" s="359"/>
      <c r="E7" s="359"/>
      <c r="F7" s="359"/>
      <c r="G7" s="359"/>
    </row>
    <row r="8" spans="1:7" s="2" customFormat="1" ht="15" customHeight="1" x14ac:dyDescent="0.25">
      <c r="A8" s="346" t="s">
        <v>6</v>
      </c>
      <c r="B8" s="347"/>
      <c r="C8" s="348"/>
      <c r="D8" s="348"/>
      <c r="E8" s="348"/>
      <c r="F8" s="348"/>
      <c r="G8" s="348"/>
    </row>
    <row r="9" spans="1:7" s="2" customFormat="1" ht="15" customHeight="1" x14ac:dyDescent="0.25">
      <c r="A9" s="346" t="s">
        <v>7</v>
      </c>
      <c r="B9" s="347"/>
      <c r="C9" s="348"/>
      <c r="D9" s="348"/>
      <c r="E9" s="348"/>
      <c r="F9" s="348"/>
      <c r="G9" s="348"/>
    </row>
    <row r="10" spans="1:7" s="2" customFormat="1" ht="15" customHeight="1" x14ac:dyDescent="0.25">
      <c r="A10" s="346" t="s">
        <v>8</v>
      </c>
      <c r="B10" s="347"/>
      <c r="C10" s="334"/>
      <c r="D10" s="334"/>
      <c r="E10" s="334"/>
      <c r="F10" s="334"/>
      <c r="G10" s="334"/>
    </row>
    <row r="11" spans="1:7" s="2" customFormat="1" ht="15" customHeight="1" x14ac:dyDescent="0.25">
      <c r="A11" s="346" t="s">
        <v>9</v>
      </c>
      <c r="B11" s="347"/>
      <c r="C11" s="348"/>
      <c r="D11" s="348"/>
      <c r="E11" s="348"/>
      <c r="F11" s="348"/>
      <c r="G11" s="348"/>
    </row>
    <row r="12" spans="1:7" s="4" customFormat="1" ht="15" customHeight="1" x14ac:dyDescent="0.4">
      <c r="A12" s="349" t="s">
        <v>10</v>
      </c>
      <c r="B12" s="350"/>
      <c r="C12" s="351"/>
      <c r="D12" s="352"/>
      <c r="E12" s="352"/>
      <c r="F12" s="352"/>
      <c r="G12" s="3"/>
    </row>
    <row r="13" spans="1:7" s="2" customFormat="1" ht="15" customHeight="1" x14ac:dyDescent="0.25">
      <c r="A13" s="353" t="s">
        <v>11</v>
      </c>
      <c r="B13" s="354"/>
      <c r="C13" s="355"/>
      <c r="D13" s="356"/>
      <c r="E13" s="357" t="s">
        <v>12</v>
      </c>
      <c r="F13" s="357"/>
      <c r="G13" s="357"/>
    </row>
    <row r="14" spans="1:7" s="2" customFormat="1" ht="15" customHeight="1" x14ac:dyDescent="0.25">
      <c r="A14" s="341"/>
      <c r="B14" s="342"/>
      <c r="C14" s="342"/>
      <c r="D14" s="343"/>
      <c r="E14" s="344"/>
      <c r="F14" s="344"/>
      <c r="G14" s="344"/>
    </row>
    <row r="15" spans="1:7" s="2" customFormat="1" ht="15" customHeight="1" x14ac:dyDescent="0.25">
      <c r="A15" s="337" t="s">
        <v>13</v>
      </c>
      <c r="B15" s="340"/>
      <c r="C15" s="340"/>
      <c r="D15" s="338"/>
      <c r="E15" s="339" t="s">
        <v>14</v>
      </c>
      <c r="F15" s="339"/>
      <c r="G15" s="339"/>
    </row>
    <row r="16" spans="1:7" s="2" customFormat="1" ht="15" customHeight="1" x14ac:dyDescent="0.25">
      <c r="A16" s="341"/>
      <c r="B16" s="342"/>
      <c r="C16" s="342"/>
      <c r="D16" s="343"/>
      <c r="E16" s="345"/>
      <c r="F16" s="345"/>
      <c r="G16" s="345"/>
    </row>
    <row r="17" spans="1:10" s="2" customFormat="1" ht="15" customHeight="1" x14ac:dyDescent="0.25">
      <c r="A17" s="337" t="s">
        <v>14</v>
      </c>
      <c r="B17" s="340"/>
      <c r="C17" s="340"/>
      <c r="D17" s="338"/>
      <c r="E17" s="339" t="s">
        <v>14</v>
      </c>
      <c r="F17" s="339"/>
      <c r="G17" s="339"/>
    </row>
    <row r="18" spans="1:10" s="2" customFormat="1" ht="15" customHeight="1" x14ac:dyDescent="0.25">
      <c r="A18" s="341"/>
      <c r="B18" s="342"/>
      <c r="C18" s="342"/>
      <c r="D18" s="343"/>
      <c r="E18" s="344"/>
      <c r="F18" s="344"/>
      <c r="G18" s="344"/>
    </row>
    <row r="19" spans="1:10" s="2" customFormat="1" ht="15" customHeight="1" x14ac:dyDescent="0.25">
      <c r="A19" s="337" t="s">
        <v>15</v>
      </c>
      <c r="B19" s="340"/>
      <c r="C19" s="340"/>
      <c r="D19" s="338"/>
      <c r="E19" s="339" t="s">
        <v>15</v>
      </c>
      <c r="F19" s="339"/>
      <c r="G19" s="339"/>
    </row>
    <row r="20" spans="1:10" s="2" customFormat="1" ht="15" customHeight="1" x14ac:dyDescent="0.25">
      <c r="A20" s="330"/>
      <c r="B20" s="331"/>
      <c r="C20" s="332"/>
      <c r="D20" s="333"/>
      <c r="E20" s="5"/>
      <c r="F20" s="334"/>
      <c r="G20" s="334"/>
    </row>
    <row r="21" spans="1:10" s="2" customFormat="1" ht="15" customHeight="1" x14ac:dyDescent="0.25">
      <c r="A21" s="335" t="s">
        <v>16</v>
      </c>
      <c r="B21" s="336"/>
      <c r="C21" s="337" t="s">
        <v>17</v>
      </c>
      <c r="D21" s="338"/>
      <c r="E21" s="6" t="s">
        <v>16</v>
      </c>
      <c r="F21" s="339" t="s">
        <v>17</v>
      </c>
      <c r="G21" s="339"/>
    </row>
    <row r="22" spans="1:10" s="2" customFormat="1" ht="15" customHeight="1" x14ac:dyDescent="0.4">
      <c r="A22" s="7"/>
      <c r="B22" s="8"/>
      <c r="C22" s="9"/>
      <c r="D22" s="8"/>
      <c r="E22" s="7"/>
      <c r="F22" s="7"/>
      <c r="G22" s="10"/>
    </row>
    <row r="23" spans="1:10" s="2" customFormat="1" ht="31.5" customHeight="1" x14ac:dyDescent="0.5">
      <c r="A23" s="323" t="s">
        <v>18</v>
      </c>
      <c r="B23" s="323"/>
      <c r="C23" s="323"/>
      <c r="D23" s="323"/>
      <c r="E23" s="323"/>
      <c r="F23" s="323"/>
      <c r="G23" s="324"/>
    </row>
    <row r="24" spans="1:10" s="13" customFormat="1" ht="26.4" x14ac:dyDescent="0.25">
      <c r="A24" s="11" t="s">
        <v>19</v>
      </c>
      <c r="B24" s="12" t="s">
        <v>20</v>
      </c>
      <c r="C24" s="12" t="s">
        <v>21</v>
      </c>
      <c r="D24" s="12" t="s">
        <v>22</v>
      </c>
      <c r="E24" s="12" t="s">
        <v>23</v>
      </c>
      <c r="F24" s="12" t="s">
        <v>24</v>
      </c>
      <c r="G24" s="12" t="s">
        <v>25</v>
      </c>
    </row>
    <row r="25" spans="1:10" s="13" customFormat="1" ht="15.75" customHeight="1" x14ac:dyDescent="0.3">
      <c r="A25" s="14">
        <v>10</v>
      </c>
      <c r="B25" s="15"/>
      <c r="C25" s="16" t="str">
        <f>HYPERLINK(I25,J25)</f>
        <v>470190-852</v>
      </c>
      <c r="D25" s="14" t="s">
        <v>26</v>
      </c>
      <c r="E25" s="17" t="s">
        <v>27</v>
      </c>
      <c r="F25" s="18">
        <f>VLOOKUP(C25:C45,[1]Sheet1!$D:$F,3,FALSE)</f>
        <v>13.35</v>
      </c>
      <c r="G25" s="19">
        <f t="shared" ref="G25:G33" si="0">B25*F25</f>
        <v>0</v>
      </c>
      <c r="H25" s="20" t="s">
        <v>28</v>
      </c>
      <c r="I25" s="13" t="s">
        <v>29</v>
      </c>
      <c r="J25" s="21" t="s">
        <v>30</v>
      </c>
    </row>
    <row r="26" spans="1:10" s="13" customFormat="1" ht="17.25" customHeight="1" x14ac:dyDescent="0.3">
      <c r="A26" s="22">
        <v>1</v>
      </c>
      <c r="B26" s="23"/>
      <c r="C26" s="16" t="str">
        <f t="shared" ref="C26:C45" si="1">HYPERLINK(I26,J26)</f>
        <v>470230-598</v>
      </c>
      <c r="D26" s="22" t="s">
        <v>26</v>
      </c>
      <c r="E26" s="24" t="s">
        <v>31</v>
      </c>
      <c r="F26" s="18">
        <f>VLOOKUP(C26:C46,[1]Sheet1!$D:$F,3,FALSE)</f>
        <v>5453.79</v>
      </c>
      <c r="G26" s="19">
        <f t="shared" si="0"/>
        <v>0</v>
      </c>
      <c r="H26" s="20" t="s">
        <v>28</v>
      </c>
      <c r="I26" s="13" t="s">
        <v>32</v>
      </c>
      <c r="J26" s="25" t="s">
        <v>33</v>
      </c>
    </row>
    <row r="27" spans="1:10" s="13" customFormat="1" ht="17.25" customHeight="1" x14ac:dyDescent="0.3">
      <c r="A27" s="14">
        <v>10</v>
      </c>
      <c r="B27" s="15"/>
      <c r="C27" s="16" t="str">
        <f t="shared" si="1"/>
        <v>470019-542</v>
      </c>
      <c r="D27" s="14" t="s">
        <v>26</v>
      </c>
      <c r="E27" s="17" t="s">
        <v>34</v>
      </c>
      <c r="F27" s="18">
        <f>VLOOKUP(C27:C47,[1]Sheet1!$D:$F,3,FALSE)</f>
        <v>13.5</v>
      </c>
      <c r="G27" s="19">
        <f t="shared" si="0"/>
        <v>0</v>
      </c>
      <c r="H27" s="20" t="s">
        <v>28</v>
      </c>
      <c r="I27" s="13" t="s">
        <v>35</v>
      </c>
      <c r="J27" s="26" t="s">
        <v>36</v>
      </c>
    </row>
    <row r="28" spans="1:10" s="13" customFormat="1" ht="16.5" customHeight="1" x14ac:dyDescent="0.3">
      <c r="A28" s="14">
        <v>10</v>
      </c>
      <c r="B28" s="15"/>
      <c r="C28" s="16" t="str">
        <f t="shared" si="1"/>
        <v>470148-792</v>
      </c>
      <c r="D28" s="27" t="s">
        <v>26</v>
      </c>
      <c r="E28" s="28" t="s">
        <v>37</v>
      </c>
      <c r="F28" s="18">
        <f>VLOOKUP(C28:C48,[1]Sheet1!$D:$F,3,FALSE)</f>
        <v>26.75</v>
      </c>
      <c r="G28" s="19">
        <f t="shared" si="0"/>
        <v>0</v>
      </c>
      <c r="H28" s="20" t="s">
        <v>28</v>
      </c>
      <c r="I28" s="13" t="s">
        <v>38</v>
      </c>
      <c r="J28" s="29" t="s">
        <v>39</v>
      </c>
    </row>
    <row r="29" spans="1:10" s="13" customFormat="1" ht="16.5" customHeight="1" x14ac:dyDescent="0.3">
      <c r="A29" s="14">
        <v>10</v>
      </c>
      <c r="B29" s="15"/>
      <c r="C29" s="16" t="str">
        <f t="shared" si="1"/>
        <v>470144-892</v>
      </c>
      <c r="D29" s="27" t="s">
        <v>26</v>
      </c>
      <c r="E29" s="28" t="s">
        <v>40</v>
      </c>
      <c r="F29" s="18">
        <f>VLOOKUP(C29:C49,[1]Sheet1!$D:$F,3,FALSE)</f>
        <v>17.45</v>
      </c>
      <c r="G29" s="19">
        <f t="shared" si="0"/>
        <v>0</v>
      </c>
      <c r="H29" s="20" t="s">
        <v>28</v>
      </c>
      <c r="I29" s="13" t="s">
        <v>41</v>
      </c>
      <c r="J29" s="29" t="s">
        <v>42</v>
      </c>
    </row>
    <row r="30" spans="1:10" s="13" customFormat="1" ht="17.25" customHeight="1" x14ac:dyDescent="0.3">
      <c r="A30" s="14">
        <v>5</v>
      </c>
      <c r="B30" s="15"/>
      <c r="C30" s="16" t="str">
        <f t="shared" si="1"/>
        <v>470003-232</v>
      </c>
      <c r="D30" s="14" t="s">
        <v>26</v>
      </c>
      <c r="E30" s="17" t="s">
        <v>43</v>
      </c>
      <c r="F30" s="18">
        <f>VLOOKUP(C30:C50,[1]Sheet1!$D:$F,3,FALSE)</f>
        <v>559.95000000000005</v>
      </c>
      <c r="G30" s="19">
        <f t="shared" si="0"/>
        <v>0</v>
      </c>
      <c r="H30" s="20" t="s">
        <v>28</v>
      </c>
      <c r="I30" s="13" t="s">
        <v>44</v>
      </c>
      <c r="J30" s="26" t="s">
        <v>45</v>
      </c>
    </row>
    <row r="31" spans="1:10" s="13" customFormat="1" ht="15.75" customHeight="1" x14ac:dyDescent="0.3">
      <c r="A31" s="30">
        <v>5</v>
      </c>
      <c r="B31" s="31"/>
      <c r="C31" s="16" t="str">
        <f t="shared" si="1"/>
        <v>470015-810</v>
      </c>
      <c r="D31" s="30" t="s">
        <v>26</v>
      </c>
      <c r="E31" s="32" t="s">
        <v>46</v>
      </c>
      <c r="F31" s="18">
        <f>VLOOKUP(C31:C51,[1]Sheet1!$D:$F,3,FALSE)</f>
        <v>534.95000000000005</v>
      </c>
      <c r="G31" s="19">
        <f t="shared" si="0"/>
        <v>0</v>
      </c>
      <c r="H31" s="20" t="s">
        <v>28</v>
      </c>
      <c r="I31" s="13" t="s">
        <v>47</v>
      </c>
      <c r="J31" s="33" t="s">
        <v>48</v>
      </c>
    </row>
    <row r="32" spans="1:10" s="13" customFormat="1" ht="15.75" customHeight="1" x14ac:dyDescent="0.3">
      <c r="A32" s="14">
        <v>1</v>
      </c>
      <c r="B32" s="15"/>
      <c r="C32" s="16" t="str">
        <f t="shared" si="1"/>
        <v>470001-908</v>
      </c>
      <c r="D32" s="14" t="s">
        <v>26</v>
      </c>
      <c r="E32" s="17" t="s">
        <v>49</v>
      </c>
      <c r="F32" s="18">
        <f>VLOOKUP(C32:C52,[1]Sheet1!$D:$F,3,FALSE)</f>
        <v>600</v>
      </c>
      <c r="G32" s="19">
        <f t="shared" si="0"/>
        <v>0</v>
      </c>
      <c r="H32" s="20" t="s">
        <v>28</v>
      </c>
      <c r="I32" s="13" t="s">
        <v>50</v>
      </c>
      <c r="J32" s="26" t="s">
        <v>51</v>
      </c>
    </row>
    <row r="33" spans="1:10" s="13" customFormat="1" ht="15.75" customHeight="1" x14ac:dyDescent="0.3">
      <c r="A33" s="14">
        <v>20</v>
      </c>
      <c r="B33" s="15"/>
      <c r="C33" s="16" t="s">
        <v>52</v>
      </c>
      <c r="D33" s="14" t="s">
        <v>26</v>
      </c>
      <c r="E33" s="17" t="s">
        <v>53</v>
      </c>
      <c r="F33" s="18">
        <f>VLOOKUP(C33:C53,[1]Sheet1!$D:$F,3,FALSE)</f>
        <v>11.32</v>
      </c>
      <c r="G33" s="19">
        <f t="shared" si="0"/>
        <v>0</v>
      </c>
      <c r="H33" s="20" t="s">
        <v>28</v>
      </c>
      <c r="I33" s="13" t="s">
        <v>54</v>
      </c>
      <c r="J33" s="26" t="s">
        <v>55</v>
      </c>
    </row>
    <row r="34" spans="1:10" s="13" customFormat="1" ht="16.5" customHeight="1" x14ac:dyDescent="0.3">
      <c r="A34" s="14">
        <v>5</v>
      </c>
      <c r="B34" s="15"/>
      <c r="C34" s="16" t="str">
        <f t="shared" si="1"/>
        <v>470014-518</v>
      </c>
      <c r="D34" s="14" t="s">
        <v>26</v>
      </c>
      <c r="E34" s="17" t="s">
        <v>56</v>
      </c>
      <c r="F34" s="18">
        <f>VLOOKUP(C34:C54,[1]Sheet1!$D:$F,3,FALSE)</f>
        <v>475</v>
      </c>
      <c r="G34" s="19">
        <f>B34*F34</f>
        <v>0</v>
      </c>
      <c r="H34" s="20" t="s">
        <v>28</v>
      </c>
      <c r="I34" s="13" t="s">
        <v>57</v>
      </c>
      <c r="J34" s="26" t="s">
        <v>58</v>
      </c>
    </row>
    <row r="35" spans="1:10" s="13" customFormat="1" ht="15" customHeight="1" x14ac:dyDescent="0.3">
      <c r="A35" s="14">
        <v>10</v>
      </c>
      <c r="B35" s="15"/>
      <c r="C35" s="16" t="str">
        <f t="shared" si="1"/>
        <v>470019-978</v>
      </c>
      <c r="D35" s="14" t="s">
        <v>26</v>
      </c>
      <c r="E35" s="17" t="s">
        <v>59</v>
      </c>
      <c r="F35" s="18">
        <f>VLOOKUP(C35:C55,[1]Sheet1!$D:$F,3,FALSE)</f>
        <v>39.35</v>
      </c>
      <c r="G35" s="19">
        <f>B35*F35</f>
        <v>0</v>
      </c>
      <c r="H35" s="20" t="s">
        <v>28</v>
      </c>
      <c r="I35" s="13" t="s">
        <v>60</v>
      </c>
      <c r="J35" s="26" t="s">
        <v>61</v>
      </c>
    </row>
    <row r="36" spans="1:10" s="13" customFormat="1" ht="15.75" customHeight="1" x14ac:dyDescent="0.3">
      <c r="A36" s="14">
        <v>10</v>
      </c>
      <c r="B36" s="15"/>
      <c r="C36" s="16" t="str">
        <f t="shared" si="1"/>
        <v>470148-666</v>
      </c>
      <c r="D36" s="14" t="s">
        <v>26</v>
      </c>
      <c r="E36" s="17" t="s">
        <v>62</v>
      </c>
      <c r="F36" s="18">
        <f>VLOOKUP(C36:C56,[1]Sheet1!$D:$F,3,FALSE)</f>
        <v>24.45</v>
      </c>
      <c r="G36" s="19">
        <f>B36*F36</f>
        <v>0</v>
      </c>
      <c r="H36" s="20" t="s">
        <v>28</v>
      </c>
      <c r="I36" s="13" t="s">
        <v>63</v>
      </c>
      <c r="J36" s="26" t="s">
        <v>64</v>
      </c>
    </row>
    <row r="37" spans="1:10" s="13" customFormat="1" ht="15" customHeight="1" x14ac:dyDescent="0.3">
      <c r="A37" s="34">
        <v>2</v>
      </c>
      <c r="B37" s="35"/>
      <c r="C37" s="16" t="str">
        <f t="shared" si="1"/>
        <v>470019-496</v>
      </c>
      <c r="D37" s="34" t="s">
        <v>26</v>
      </c>
      <c r="E37" s="36" t="s">
        <v>65</v>
      </c>
      <c r="F37" s="18">
        <f>VLOOKUP(C37:C57,[1]Sheet1!$D:$F,3,FALSE)</f>
        <v>31.95</v>
      </c>
      <c r="G37" s="19">
        <f>B37*F37</f>
        <v>0</v>
      </c>
      <c r="H37" s="20" t="s">
        <v>28</v>
      </c>
      <c r="I37" s="13" t="s">
        <v>66</v>
      </c>
      <c r="J37" s="37" t="s">
        <v>67</v>
      </c>
    </row>
    <row r="38" spans="1:10" s="13" customFormat="1" ht="15" customHeight="1" x14ac:dyDescent="0.3">
      <c r="A38" s="14">
        <v>2</v>
      </c>
      <c r="B38" s="15"/>
      <c r="C38" s="16" t="str">
        <f t="shared" si="1"/>
        <v>470175-286</v>
      </c>
      <c r="D38" s="14" t="s">
        <v>68</v>
      </c>
      <c r="E38" s="17" t="s">
        <v>69</v>
      </c>
      <c r="F38" s="18">
        <f>VLOOKUP(C38:C58,[1]Sheet1!$D:$F,3,FALSE)</f>
        <v>45.1</v>
      </c>
      <c r="G38" s="19">
        <f t="shared" ref="G38:G45" si="2">B38*F38</f>
        <v>0</v>
      </c>
      <c r="H38" s="20" t="s">
        <v>28</v>
      </c>
      <c r="I38" s="13" t="s">
        <v>70</v>
      </c>
      <c r="J38" s="26" t="s">
        <v>71</v>
      </c>
    </row>
    <row r="39" spans="1:10" s="13" customFormat="1" ht="15" customHeight="1" x14ac:dyDescent="0.3">
      <c r="A39" s="14">
        <v>2</v>
      </c>
      <c r="B39" s="15"/>
      <c r="C39" s="16" t="str">
        <f t="shared" si="1"/>
        <v>470199-488</v>
      </c>
      <c r="D39" s="14" t="s">
        <v>72</v>
      </c>
      <c r="E39" s="17" t="s">
        <v>73</v>
      </c>
      <c r="F39" s="18">
        <f>VLOOKUP(C39:C59,[1]Sheet1!$D:$F,3,FALSE)</f>
        <v>32.25</v>
      </c>
      <c r="G39" s="19">
        <f t="shared" si="2"/>
        <v>0</v>
      </c>
      <c r="H39" s="20" t="s">
        <v>28</v>
      </c>
      <c r="I39" s="13" t="s">
        <v>74</v>
      </c>
      <c r="J39" s="26" t="s">
        <v>75</v>
      </c>
    </row>
    <row r="40" spans="1:10" s="13" customFormat="1" ht="15" customHeight="1" x14ac:dyDescent="0.3">
      <c r="A40" s="34">
        <v>2</v>
      </c>
      <c r="B40" s="35"/>
      <c r="C40" s="16" t="str">
        <f t="shared" si="1"/>
        <v>470019-518</v>
      </c>
      <c r="D40" s="34" t="s">
        <v>26</v>
      </c>
      <c r="E40" s="36" t="s">
        <v>76</v>
      </c>
      <c r="F40" s="18" t="e">
        <f>VLOOKUP(C40:C60,[1]Sheet1!$D:$F,3,FALSE)</f>
        <v>#N/A</v>
      </c>
      <c r="G40" s="19" t="e">
        <f t="shared" si="2"/>
        <v>#N/A</v>
      </c>
      <c r="H40" s="20" t="s">
        <v>28</v>
      </c>
      <c r="I40" s="13" t="s">
        <v>77</v>
      </c>
      <c r="J40" s="37" t="s">
        <v>78</v>
      </c>
    </row>
    <row r="41" spans="1:10" s="2" customFormat="1" x14ac:dyDescent="0.3">
      <c r="A41" s="14">
        <v>1</v>
      </c>
      <c r="B41" s="15"/>
      <c r="C41" s="16" t="str">
        <f t="shared" si="1"/>
        <v>89413-130</v>
      </c>
      <c r="D41" s="38" t="s">
        <v>79</v>
      </c>
      <c r="E41" s="17" t="s">
        <v>80</v>
      </c>
      <c r="F41" s="18" t="e">
        <f>VLOOKUP(C41:C61,[1]Sheet1!$D:$F,3,FALSE)</f>
        <v>#N/A</v>
      </c>
      <c r="G41" s="19" t="e">
        <f t="shared" si="2"/>
        <v>#N/A</v>
      </c>
      <c r="H41" s="20" t="s">
        <v>28</v>
      </c>
      <c r="I41" s="13" t="s">
        <v>81</v>
      </c>
      <c r="J41" s="39" t="s">
        <v>82</v>
      </c>
    </row>
    <row r="42" spans="1:10" s="13" customFormat="1" ht="16.5" customHeight="1" x14ac:dyDescent="0.3">
      <c r="A42" s="14">
        <v>1</v>
      </c>
      <c r="B42" s="15"/>
      <c r="C42" s="16" t="str">
        <f t="shared" si="1"/>
        <v>470201-564</v>
      </c>
      <c r="D42" s="38" t="s">
        <v>79</v>
      </c>
      <c r="E42" s="17" t="s">
        <v>83</v>
      </c>
      <c r="F42" s="18">
        <f>VLOOKUP(C42:C62,[1]Sheet1!$D:$F,3,FALSE)</f>
        <v>6950</v>
      </c>
      <c r="G42" s="19">
        <f t="shared" si="2"/>
        <v>0</v>
      </c>
      <c r="H42" s="20" t="s">
        <v>28</v>
      </c>
      <c r="I42" s="13" t="s">
        <v>84</v>
      </c>
      <c r="J42" s="39" t="s">
        <v>85</v>
      </c>
    </row>
    <row r="43" spans="1:10" s="13" customFormat="1" ht="16.5" customHeight="1" x14ac:dyDescent="0.3">
      <c r="A43" s="14">
        <v>1</v>
      </c>
      <c r="B43" s="15"/>
      <c r="C43" s="16" t="str">
        <f t="shared" si="1"/>
        <v>470017-114</v>
      </c>
      <c r="D43" s="38" t="s">
        <v>79</v>
      </c>
      <c r="E43" s="17" t="s">
        <v>86</v>
      </c>
      <c r="F43" s="18">
        <f>VLOOKUP(C43:C63,[1]Sheet1!$D:$F,3,FALSE)</f>
        <v>665</v>
      </c>
      <c r="G43" s="19">
        <f t="shared" si="2"/>
        <v>0</v>
      </c>
      <c r="H43" s="20" t="s">
        <v>28</v>
      </c>
      <c r="I43" s="13" t="s">
        <v>87</v>
      </c>
      <c r="J43" s="39" t="s">
        <v>88</v>
      </c>
    </row>
    <row r="44" spans="1:10" s="13" customFormat="1" ht="15" customHeight="1" x14ac:dyDescent="0.3">
      <c r="A44" s="14">
        <v>1</v>
      </c>
      <c r="B44" s="15"/>
      <c r="C44" s="16" t="str">
        <f t="shared" si="1"/>
        <v>10819-894</v>
      </c>
      <c r="D44" s="38" t="s">
        <v>79</v>
      </c>
      <c r="E44" s="17" t="s">
        <v>89</v>
      </c>
      <c r="F44" s="18">
        <f>VLOOKUP(C44:C64,[1]Sheet1!$D:$F,3,FALSE)</f>
        <v>731.38</v>
      </c>
      <c r="G44" s="19">
        <f t="shared" si="2"/>
        <v>0</v>
      </c>
      <c r="H44" s="20" t="s">
        <v>28</v>
      </c>
      <c r="I44" s="13" t="s">
        <v>90</v>
      </c>
      <c r="J44" s="26" t="s">
        <v>91</v>
      </c>
    </row>
    <row r="45" spans="1:10" s="13" customFormat="1" ht="14.25" customHeight="1" x14ac:dyDescent="0.3">
      <c r="A45" s="14">
        <v>1</v>
      </c>
      <c r="B45" s="15"/>
      <c r="C45" s="16" t="str">
        <f t="shared" si="1"/>
        <v>470020-074</v>
      </c>
      <c r="D45" s="38" t="s">
        <v>79</v>
      </c>
      <c r="E45" s="17" t="s">
        <v>92</v>
      </c>
      <c r="F45" s="18">
        <f>VLOOKUP(C45:C65,[1]Sheet1!$D:$F,3,FALSE)</f>
        <v>815.95</v>
      </c>
      <c r="G45" s="19">
        <f t="shared" si="2"/>
        <v>0</v>
      </c>
      <c r="H45" s="20" t="s">
        <v>28</v>
      </c>
      <c r="I45" s="13" t="s">
        <v>93</v>
      </c>
      <c r="J45" s="26" t="s">
        <v>94</v>
      </c>
    </row>
    <row r="46" spans="1:10" s="2" customFormat="1" ht="17.399999999999999" x14ac:dyDescent="0.3">
      <c r="A46" s="304" t="s">
        <v>95</v>
      </c>
      <c r="B46" s="305"/>
      <c r="C46" s="305"/>
      <c r="D46" s="305"/>
      <c r="E46" s="305"/>
      <c r="F46" s="306"/>
      <c r="G46" s="40" t="e">
        <f>SUM(G25:G45)</f>
        <v>#N/A</v>
      </c>
    </row>
    <row r="47" spans="1:10" s="2" customFormat="1" ht="13.8" x14ac:dyDescent="0.25">
      <c r="A47" s="41"/>
      <c r="B47" s="13"/>
      <c r="C47" s="42"/>
      <c r="D47" s="43"/>
      <c r="E47" s="44"/>
      <c r="F47" s="13"/>
    </row>
    <row r="48" spans="1:10" s="2" customFormat="1" ht="27.75" customHeight="1" x14ac:dyDescent="0.5">
      <c r="A48" s="325" t="s">
        <v>96</v>
      </c>
      <c r="B48" s="325"/>
      <c r="C48" s="325"/>
      <c r="D48" s="325"/>
      <c r="E48" s="325"/>
      <c r="F48" s="325"/>
      <c r="G48" s="325"/>
    </row>
    <row r="49" spans="1:10" s="2" customFormat="1" ht="15" customHeight="1" x14ac:dyDescent="0.25">
      <c r="A49" s="326" t="s">
        <v>97</v>
      </c>
      <c r="B49" s="326"/>
      <c r="C49" s="326"/>
      <c r="D49" s="326"/>
      <c r="E49" s="326"/>
      <c r="F49" s="326"/>
      <c r="G49" s="326"/>
    </row>
    <row r="50" spans="1:10" s="2" customFormat="1" ht="13.8" x14ac:dyDescent="0.25">
      <c r="A50" s="327"/>
      <c r="B50" s="327"/>
      <c r="C50" s="327"/>
      <c r="D50" s="327"/>
      <c r="E50" s="327"/>
      <c r="F50" s="327"/>
      <c r="G50" s="327"/>
    </row>
    <row r="51" spans="1:10" s="13" customFormat="1" ht="26.4" x14ac:dyDescent="0.25">
      <c r="A51" s="12" t="s">
        <v>98</v>
      </c>
      <c r="B51" s="12" t="s">
        <v>20</v>
      </c>
      <c r="C51" s="12" t="s">
        <v>21</v>
      </c>
      <c r="D51" s="12" t="s">
        <v>22</v>
      </c>
      <c r="E51" s="12" t="s">
        <v>23</v>
      </c>
      <c r="F51" s="12" t="s">
        <v>24</v>
      </c>
      <c r="G51" s="12" t="s">
        <v>25</v>
      </c>
    </row>
    <row r="52" spans="1:10" s="13" customFormat="1" ht="13.5" customHeight="1" x14ac:dyDescent="0.25">
      <c r="A52" s="14">
        <v>10</v>
      </c>
      <c r="B52" s="15"/>
      <c r="C52" s="16" t="str">
        <f>HYPERLINK(I52,J52)</f>
        <v>470191-202</v>
      </c>
      <c r="D52" s="14" t="s">
        <v>26</v>
      </c>
      <c r="E52" s="17" t="s">
        <v>99</v>
      </c>
      <c r="F52" s="18">
        <f>VLOOKUP(C52:C87,[1]Sheet1!$D:$F,3,FALSE)</f>
        <v>7</v>
      </c>
      <c r="G52" s="19">
        <f>B52*F52</f>
        <v>0</v>
      </c>
      <c r="H52" s="13" t="s">
        <v>28</v>
      </c>
      <c r="I52" s="13" t="s">
        <v>100</v>
      </c>
      <c r="J52" s="21" t="s">
        <v>101</v>
      </c>
    </row>
    <row r="53" spans="1:10" s="13" customFormat="1" ht="18" customHeight="1" x14ac:dyDescent="0.25">
      <c r="A53" s="14">
        <v>1</v>
      </c>
      <c r="B53" s="15"/>
      <c r="C53" s="16" t="str">
        <f t="shared" ref="C53:C87" si="3">HYPERLINK(I53,J53)</f>
        <v>470211-368</v>
      </c>
      <c r="D53" s="14" t="s">
        <v>26</v>
      </c>
      <c r="E53" s="17" t="s">
        <v>102</v>
      </c>
      <c r="F53" s="18">
        <f>VLOOKUP(C53:C88,[1]Sheet1!$D:$F,3,FALSE)</f>
        <v>31.5</v>
      </c>
      <c r="G53" s="19">
        <f t="shared" ref="G53:G86" si="4">B53*F53</f>
        <v>0</v>
      </c>
      <c r="H53" s="13" t="s">
        <v>28</v>
      </c>
      <c r="I53" s="13" t="s">
        <v>103</v>
      </c>
      <c r="J53" s="45" t="s">
        <v>104</v>
      </c>
    </row>
    <row r="54" spans="1:10" s="13" customFormat="1" ht="16.5" customHeight="1" x14ac:dyDescent="0.25">
      <c r="A54" s="14">
        <v>1</v>
      </c>
      <c r="B54" s="15"/>
      <c r="C54" s="16" t="str">
        <f t="shared" si="3"/>
        <v>470013-536</v>
      </c>
      <c r="D54" s="14" t="s">
        <v>26</v>
      </c>
      <c r="E54" s="17" t="s">
        <v>105</v>
      </c>
      <c r="F54" s="18">
        <f>VLOOKUP(C54:C89,[1]Sheet1!$D:$F,3,FALSE)</f>
        <v>88.6</v>
      </c>
      <c r="G54" s="19">
        <f>B54*F54</f>
        <v>0</v>
      </c>
      <c r="H54" s="13" t="s">
        <v>28</v>
      </c>
      <c r="I54" s="13" t="s">
        <v>106</v>
      </c>
      <c r="J54" s="21" t="s">
        <v>107</v>
      </c>
    </row>
    <row r="55" spans="1:10" s="13" customFormat="1" ht="16.5" customHeight="1" x14ac:dyDescent="0.25">
      <c r="A55" s="14">
        <v>3</v>
      </c>
      <c r="B55" s="15"/>
      <c r="C55" s="16" t="str">
        <f t="shared" si="3"/>
        <v>470149-060</v>
      </c>
      <c r="D55" s="14" t="s">
        <v>26</v>
      </c>
      <c r="E55" s="46" t="s">
        <v>108</v>
      </c>
      <c r="F55" s="18">
        <f>VLOOKUP(C55:C90,[1]Sheet1!$D:$F,3,FALSE)</f>
        <v>84.45</v>
      </c>
      <c r="G55" s="19">
        <f t="shared" si="4"/>
        <v>0</v>
      </c>
      <c r="H55" s="13" t="s">
        <v>28</v>
      </c>
      <c r="I55" s="13" t="s">
        <v>109</v>
      </c>
      <c r="J55" s="21" t="s">
        <v>110</v>
      </c>
    </row>
    <row r="56" spans="1:10" s="13" customFormat="1" ht="16.5" customHeight="1" x14ac:dyDescent="0.25">
      <c r="A56" s="14">
        <v>20</v>
      </c>
      <c r="B56" s="15"/>
      <c r="C56" s="16" t="str">
        <f t="shared" si="3"/>
        <v>470191-148</v>
      </c>
      <c r="D56" s="14" t="s">
        <v>26</v>
      </c>
      <c r="E56" s="17" t="s">
        <v>111</v>
      </c>
      <c r="F56" s="18">
        <f>VLOOKUP(C56:C91,[1]Sheet1!$D:$F,3,FALSE)</f>
        <v>4.5999999999999996</v>
      </c>
      <c r="G56" s="19">
        <f t="shared" si="4"/>
        <v>0</v>
      </c>
      <c r="H56" s="13" t="s">
        <v>28</v>
      </c>
      <c r="I56" s="13" t="s">
        <v>112</v>
      </c>
      <c r="J56" s="21" t="s">
        <v>113</v>
      </c>
    </row>
    <row r="57" spans="1:10" s="13" customFormat="1" ht="15" customHeight="1" x14ac:dyDescent="0.25">
      <c r="A57" s="14">
        <v>20</v>
      </c>
      <c r="B57" s="15"/>
      <c r="C57" s="16" t="str">
        <f t="shared" si="3"/>
        <v>470148-732</v>
      </c>
      <c r="D57" s="14" t="s">
        <v>26</v>
      </c>
      <c r="E57" s="17" t="s">
        <v>114</v>
      </c>
      <c r="F57" s="18">
        <f>VLOOKUP(C57:C92,[1]Sheet1!$D:$F,3,FALSE)</f>
        <v>10.8</v>
      </c>
      <c r="G57" s="19">
        <f t="shared" si="4"/>
        <v>0</v>
      </c>
      <c r="H57" s="13" t="s">
        <v>28</v>
      </c>
      <c r="I57" s="13" t="s">
        <v>115</v>
      </c>
      <c r="J57" s="21" t="s">
        <v>116</v>
      </c>
    </row>
    <row r="58" spans="1:10" s="13" customFormat="1" ht="16.5" customHeight="1" x14ac:dyDescent="0.25">
      <c r="A58" s="14">
        <v>20</v>
      </c>
      <c r="B58" s="15"/>
      <c r="C58" s="16" t="str">
        <f t="shared" si="3"/>
        <v>470205-564</v>
      </c>
      <c r="D58" s="14" t="s">
        <v>26</v>
      </c>
      <c r="E58" s="46" t="s">
        <v>117</v>
      </c>
      <c r="F58" s="18">
        <f>VLOOKUP(C58:C93,[1]Sheet1!$D:$F,3,FALSE)</f>
        <v>8.1999999999999993</v>
      </c>
      <c r="G58" s="19">
        <f t="shared" si="4"/>
        <v>0</v>
      </c>
      <c r="H58" s="13" t="s">
        <v>28</v>
      </c>
      <c r="I58" s="13" t="s">
        <v>118</v>
      </c>
      <c r="J58" s="21" t="s">
        <v>119</v>
      </c>
    </row>
    <row r="59" spans="1:10" s="13" customFormat="1" ht="16.5" customHeight="1" x14ac:dyDescent="0.25">
      <c r="A59" s="14">
        <v>20</v>
      </c>
      <c r="B59" s="15"/>
      <c r="C59" s="16" t="str">
        <f t="shared" si="3"/>
        <v>470148-908</v>
      </c>
      <c r="D59" s="14" t="s">
        <v>26</v>
      </c>
      <c r="E59" s="17" t="s">
        <v>120</v>
      </c>
      <c r="F59" s="18">
        <f>VLOOKUP(C59:C94,[1]Sheet1!$D:$F,3,FALSE)</f>
        <v>26.8</v>
      </c>
      <c r="G59" s="19">
        <f t="shared" si="4"/>
        <v>0</v>
      </c>
      <c r="H59" s="13" t="s">
        <v>28</v>
      </c>
      <c r="I59" s="13" t="s">
        <v>121</v>
      </c>
      <c r="J59" s="21" t="s">
        <v>122</v>
      </c>
    </row>
    <row r="60" spans="1:10" s="13" customFormat="1" ht="16.5" customHeight="1" x14ac:dyDescent="0.25">
      <c r="A60" s="14">
        <v>10</v>
      </c>
      <c r="B60" s="15"/>
      <c r="C60" s="16" t="str">
        <f t="shared" si="3"/>
        <v>470174-208</v>
      </c>
      <c r="D60" s="14" t="s">
        <v>26</v>
      </c>
      <c r="E60" s="17" t="s">
        <v>123</v>
      </c>
      <c r="F60" s="18">
        <f>VLOOKUP(C60:C95,[1]Sheet1!$D:$F,3,FALSE)</f>
        <v>6.85</v>
      </c>
      <c r="G60" s="19">
        <f t="shared" si="4"/>
        <v>0</v>
      </c>
      <c r="H60" s="13" t="s">
        <v>28</v>
      </c>
      <c r="I60" s="13" t="s">
        <v>124</v>
      </c>
      <c r="J60" s="21" t="s">
        <v>125</v>
      </c>
    </row>
    <row r="61" spans="1:10" s="13" customFormat="1" ht="16.5" customHeight="1" x14ac:dyDescent="0.25">
      <c r="A61" s="14">
        <v>60</v>
      </c>
      <c r="B61" s="15"/>
      <c r="C61" s="16" t="str">
        <f t="shared" si="3"/>
        <v>470191-150</v>
      </c>
      <c r="D61" s="14" t="s">
        <v>26</v>
      </c>
      <c r="E61" s="17" t="s">
        <v>126</v>
      </c>
      <c r="F61" s="18">
        <f>VLOOKUP(C61:C96,[1]Sheet1!$D:$F,3,FALSE)</f>
        <v>4.95</v>
      </c>
      <c r="G61" s="19">
        <f t="shared" si="4"/>
        <v>0</v>
      </c>
      <c r="H61" s="13" t="s">
        <v>28</v>
      </c>
      <c r="I61" s="13" t="s">
        <v>127</v>
      </c>
      <c r="J61" s="21" t="s">
        <v>128</v>
      </c>
    </row>
    <row r="62" spans="1:10" s="13" customFormat="1" ht="16.5" customHeight="1" x14ac:dyDescent="0.25">
      <c r="A62" s="14">
        <v>20</v>
      </c>
      <c r="B62" s="15"/>
      <c r="C62" s="16" t="str">
        <f t="shared" si="3"/>
        <v>470174-294</v>
      </c>
      <c r="D62" s="14" t="s">
        <v>26</v>
      </c>
      <c r="E62" s="17" t="s">
        <v>129</v>
      </c>
      <c r="F62" s="18">
        <f>VLOOKUP(C62:C97,[1]Sheet1!$D:$F,3,FALSE)</f>
        <v>15.35</v>
      </c>
      <c r="G62" s="19">
        <f t="shared" si="4"/>
        <v>0</v>
      </c>
      <c r="H62" s="13" t="s">
        <v>28</v>
      </c>
      <c r="I62" s="13" t="s">
        <v>130</v>
      </c>
      <c r="J62" s="21" t="s">
        <v>131</v>
      </c>
    </row>
    <row r="63" spans="1:10" s="13" customFormat="1" ht="16.5" customHeight="1" x14ac:dyDescent="0.25">
      <c r="A63" s="14">
        <v>10</v>
      </c>
      <c r="B63" s="15"/>
      <c r="C63" s="16" t="str">
        <f t="shared" si="3"/>
        <v>470191-164</v>
      </c>
      <c r="D63" s="14" t="s">
        <v>26</v>
      </c>
      <c r="E63" s="17" t="s">
        <v>132</v>
      </c>
      <c r="F63" s="18">
        <f>VLOOKUP(C63:C98,[1]Sheet1!$D:$F,3,FALSE)</f>
        <v>3.6</v>
      </c>
      <c r="G63" s="19">
        <f t="shared" si="4"/>
        <v>0</v>
      </c>
      <c r="H63" s="13" t="s">
        <v>28</v>
      </c>
      <c r="I63" s="13" t="s">
        <v>133</v>
      </c>
      <c r="J63" s="21" t="s">
        <v>134</v>
      </c>
    </row>
    <row r="64" spans="1:10" s="13" customFormat="1" ht="16.5" customHeight="1" x14ac:dyDescent="0.25">
      <c r="A64" s="14">
        <v>10</v>
      </c>
      <c r="B64" s="15"/>
      <c r="C64" s="16" t="str">
        <f t="shared" si="3"/>
        <v>470191-200</v>
      </c>
      <c r="D64" s="14" t="s">
        <v>26</v>
      </c>
      <c r="E64" s="17" t="s">
        <v>135</v>
      </c>
      <c r="F64" s="18">
        <f>VLOOKUP(C64:C99,[1]Sheet1!$D:$F,3,FALSE)</f>
        <v>4.8</v>
      </c>
      <c r="G64" s="19">
        <f t="shared" si="4"/>
        <v>0</v>
      </c>
      <c r="H64" s="13" t="s">
        <v>28</v>
      </c>
      <c r="I64" s="13" t="s">
        <v>136</v>
      </c>
      <c r="J64" s="21" t="s">
        <v>137</v>
      </c>
    </row>
    <row r="65" spans="1:10" s="13" customFormat="1" ht="16.5" customHeight="1" x14ac:dyDescent="0.25">
      <c r="A65" s="14">
        <v>1</v>
      </c>
      <c r="B65" s="15"/>
      <c r="C65" s="16" t="str">
        <f t="shared" si="3"/>
        <v>470191-218</v>
      </c>
      <c r="D65" s="14" t="s">
        <v>26</v>
      </c>
      <c r="E65" s="17" t="s">
        <v>138</v>
      </c>
      <c r="F65" s="18">
        <f>VLOOKUP(C65:C100,[1]Sheet1!$D:$F,3,FALSE)</f>
        <v>4.5</v>
      </c>
      <c r="G65" s="19">
        <f t="shared" si="4"/>
        <v>0</v>
      </c>
      <c r="H65" s="13" t="s">
        <v>28</v>
      </c>
      <c r="I65" s="13" t="s">
        <v>139</v>
      </c>
      <c r="J65" s="21" t="s">
        <v>140</v>
      </c>
    </row>
    <row r="66" spans="1:10" s="13" customFormat="1" ht="16.5" customHeight="1" x14ac:dyDescent="0.25">
      <c r="A66" s="14">
        <v>10</v>
      </c>
      <c r="B66" s="15"/>
      <c r="C66" s="16" t="str">
        <f t="shared" si="3"/>
        <v>470191-198</v>
      </c>
      <c r="D66" s="14" t="s">
        <v>26</v>
      </c>
      <c r="E66" s="17" t="s">
        <v>141</v>
      </c>
      <c r="F66" s="18">
        <f>VLOOKUP(C66:C101,[1]Sheet1!$D:$F,3,FALSE)</f>
        <v>4.4000000000000004</v>
      </c>
      <c r="G66" s="19">
        <f t="shared" si="4"/>
        <v>0</v>
      </c>
      <c r="H66" s="13" t="s">
        <v>28</v>
      </c>
      <c r="I66" s="13" t="s">
        <v>142</v>
      </c>
      <c r="J66" s="21" t="s">
        <v>143</v>
      </c>
    </row>
    <row r="67" spans="1:10" s="13" customFormat="1" ht="16.5" customHeight="1" x14ac:dyDescent="0.25">
      <c r="A67" s="14">
        <v>5</v>
      </c>
      <c r="B67" s="15"/>
      <c r="C67" s="16" t="str">
        <f t="shared" si="3"/>
        <v>470104-062</v>
      </c>
      <c r="D67" s="14" t="s">
        <v>26</v>
      </c>
      <c r="E67" s="17" t="s">
        <v>144</v>
      </c>
      <c r="F67" s="18">
        <f>VLOOKUP(C67:C102,[1]Sheet1!$D:$F,3,FALSE)</f>
        <v>11.95</v>
      </c>
      <c r="G67" s="19">
        <f t="shared" si="4"/>
        <v>0</v>
      </c>
      <c r="H67" s="13" t="s">
        <v>28</v>
      </c>
      <c r="I67" s="13" t="s">
        <v>145</v>
      </c>
      <c r="J67" s="21" t="s">
        <v>146</v>
      </c>
    </row>
    <row r="68" spans="1:10" s="13" customFormat="1" ht="16.5" customHeight="1" x14ac:dyDescent="0.25">
      <c r="A68" s="14">
        <v>10</v>
      </c>
      <c r="B68" s="15"/>
      <c r="C68" s="16" t="str">
        <f t="shared" si="3"/>
        <v>470146-902</v>
      </c>
      <c r="D68" s="14" t="s">
        <v>26</v>
      </c>
      <c r="E68" s="17" t="s">
        <v>147</v>
      </c>
      <c r="F68" s="18" t="e">
        <f>VLOOKUP(C68:C103,[1]Sheet1!$D:$F,3,FALSE)</f>
        <v>#N/A</v>
      </c>
      <c r="G68" s="19" t="e">
        <f t="shared" si="4"/>
        <v>#N/A</v>
      </c>
      <c r="H68" s="13" t="s">
        <v>28</v>
      </c>
      <c r="I68" s="13" t="s">
        <v>148</v>
      </c>
      <c r="J68" s="21" t="s">
        <v>149</v>
      </c>
    </row>
    <row r="69" spans="1:10" s="13" customFormat="1" ht="16.5" customHeight="1" x14ac:dyDescent="0.25">
      <c r="A69" s="14">
        <v>20</v>
      </c>
      <c r="B69" s="15"/>
      <c r="C69" s="16" t="str">
        <f t="shared" si="3"/>
        <v>470005-688</v>
      </c>
      <c r="D69" s="14" t="s">
        <v>150</v>
      </c>
      <c r="E69" s="17" t="s">
        <v>151</v>
      </c>
      <c r="F69" s="18">
        <f>VLOOKUP(C69:C104,[1]Sheet1!$D:$F,3,FALSE)</f>
        <v>9.5</v>
      </c>
      <c r="G69" s="19">
        <f t="shared" si="4"/>
        <v>0</v>
      </c>
      <c r="H69" s="13" t="s">
        <v>28</v>
      </c>
      <c r="I69" s="13" t="s">
        <v>152</v>
      </c>
      <c r="J69" s="21" t="s">
        <v>153</v>
      </c>
    </row>
    <row r="70" spans="1:10" s="13" customFormat="1" ht="16.5" customHeight="1" x14ac:dyDescent="0.25">
      <c r="A70" s="14">
        <v>5</v>
      </c>
      <c r="B70" s="15"/>
      <c r="C70" s="16" t="str">
        <f t="shared" si="3"/>
        <v>470019-712</v>
      </c>
      <c r="D70" s="47" t="s">
        <v>26</v>
      </c>
      <c r="E70" s="46" t="s">
        <v>154</v>
      </c>
      <c r="F70" s="18">
        <f>VLOOKUP(C70:C105,[1]Sheet1!$D:$F,3,FALSE)</f>
        <v>10.3</v>
      </c>
      <c r="G70" s="19">
        <f t="shared" si="4"/>
        <v>0</v>
      </c>
      <c r="H70" s="13" t="s">
        <v>28</v>
      </c>
      <c r="I70" s="13" t="s">
        <v>155</v>
      </c>
      <c r="J70" s="48" t="s">
        <v>156</v>
      </c>
    </row>
    <row r="71" spans="1:10" s="13" customFormat="1" ht="16.5" customHeight="1" x14ac:dyDescent="0.25">
      <c r="A71" s="14">
        <v>10</v>
      </c>
      <c r="B71" s="15"/>
      <c r="C71" s="16" t="str">
        <f t="shared" si="3"/>
        <v>470161-290</v>
      </c>
      <c r="D71" s="14" t="s">
        <v>26</v>
      </c>
      <c r="E71" s="17" t="s">
        <v>157</v>
      </c>
      <c r="F71" s="18">
        <f>VLOOKUP(C71:C106,[1]Sheet1!$D:$F,3,FALSE)</f>
        <v>8.3000000000000007</v>
      </c>
      <c r="G71" s="19">
        <f t="shared" si="4"/>
        <v>0</v>
      </c>
      <c r="H71" s="13" t="s">
        <v>28</v>
      </c>
      <c r="I71" s="13" t="s">
        <v>158</v>
      </c>
      <c r="J71" s="21" t="s">
        <v>159</v>
      </c>
    </row>
    <row r="72" spans="1:10" s="13" customFormat="1" ht="16.5" customHeight="1" x14ac:dyDescent="0.25">
      <c r="A72" s="14">
        <v>1</v>
      </c>
      <c r="B72" s="15"/>
      <c r="C72" s="16" t="s">
        <v>160</v>
      </c>
      <c r="D72" s="14" t="s">
        <v>161</v>
      </c>
      <c r="E72" s="46" t="s">
        <v>162</v>
      </c>
      <c r="F72" s="18">
        <f>VLOOKUP(C72:C107,[1]Sheet1!$D:$F,3,FALSE)</f>
        <v>66.55</v>
      </c>
      <c r="G72" s="19">
        <f t="shared" si="4"/>
        <v>0</v>
      </c>
      <c r="J72" s="21"/>
    </row>
    <row r="73" spans="1:10" s="13" customFormat="1" ht="16.5" customHeight="1" x14ac:dyDescent="0.25">
      <c r="A73" s="14">
        <v>10</v>
      </c>
      <c r="B73" s="15"/>
      <c r="C73" s="16" t="str">
        <f t="shared" si="3"/>
        <v>470018-870</v>
      </c>
      <c r="D73" s="49" t="s">
        <v>26</v>
      </c>
      <c r="E73" s="50" t="s">
        <v>163</v>
      </c>
      <c r="F73" s="18">
        <f>VLOOKUP(C73:C108,[1]Sheet1!$D:$F,3,FALSE)</f>
        <v>1.9</v>
      </c>
      <c r="G73" s="19">
        <f t="shared" si="4"/>
        <v>0</v>
      </c>
      <c r="H73" s="13" t="s">
        <v>28</v>
      </c>
      <c r="I73" s="13" t="s">
        <v>164</v>
      </c>
      <c r="J73" s="51" t="s">
        <v>165</v>
      </c>
    </row>
    <row r="74" spans="1:10" s="13" customFormat="1" ht="16.5" customHeight="1" x14ac:dyDescent="0.25">
      <c r="A74" s="14">
        <v>1</v>
      </c>
      <c r="B74" s="15"/>
      <c r="C74" s="16" t="str">
        <f t="shared" si="3"/>
        <v>470020-788</v>
      </c>
      <c r="D74" s="47" t="s">
        <v>68</v>
      </c>
      <c r="E74" s="46" t="s">
        <v>166</v>
      </c>
      <c r="F74" s="18">
        <f>VLOOKUP(C74:C109,[1]Sheet1!$D:$F,3,FALSE)</f>
        <v>7.15</v>
      </c>
      <c r="G74" s="19">
        <f t="shared" si="4"/>
        <v>0</v>
      </c>
      <c r="H74" s="13" t="s">
        <v>28</v>
      </c>
      <c r="I74" s="13" t="s">
        <v>167</v>
      </c>
      <c r="J74" s="48" t="s">
        <v>168</v>
      </c>
    </row>
    <row r="75" spans="1:10" s="13" customFormat="1" ht="16.5" customHeight="1" x14ac:dyDescent="0.25">
      <c r="A75" s="14">
        <v>10</v>
      </c>
      <c r="B75" s="15"/>
      <c r="C75" s="16" t="str">
        <f t="shared" si="3"/>
        <v>470148-668</v>
      </c>
      <c r="D75" s="14" t="s">
        <v>26</v>
      </c>
      <c r="E75" s="17" t="s">
        <v>169</v>
      </c>
      <c r="F75" s="18">
        <f>VLOOKUP(C75:C110,[1]Sheet1!$D:$F,3,FALSE)</f>
        <v>27.75</v>
      </c>
      <c r="G75" s="19">
        <f t="shared" si="4"/>
        <v>0</v>
      </c>
      <c r="H75" s="13" t="s">
        <v>28</v>
      </c>
      <c r="I75" s="13" t="s">
        <v>170</v>
      </c>
      <c r="J75" s="21" t="s">
        <v>171</v>
      </c>
    </row>
    <row r="76" spans="1:10" s="13" customFormat="1" ht="16.5" customHeight="1" x14ac:dyDescent="0.25">
      <c r="A76" s="14">
        <v>20</v>
      </c>
      <c r="B76" s="15"/>
      <c r="C76" s="16" t="str">
        <f t="shared" si="3"/>
        <v>470148-648</v>
      </c>
      <c r="D76" s="14" t="s">
        <v>26</v>
      </c>
      <c r="E76" s="17" t="s">
        <v>172</v>
      </c>
      <c r="F76" s="18">
        <f>VLOOKUP(C76:C111,[1]Sheet1!$D:$F,3,FALSE)</f>
        <v>15.95</v>
      </c>
      <c r="G76" s="19">
        <f t="shared" si="4"/>
        <v>0</v>
      </c>
      <c r="H76" s="13" t="s">
        <v>28</v>
      </c>
      <c r="I76" s="13" t="s">
        <v>173</v>
      </c>
      <c r="J76" s="21" t="s">
        <v>174</v>
      </c>
    </row>
    <row r="77" spans="1:10" s="52" customFormat="1" ht="13.5" customHeight="1" x14ac:dyDescent="0.3">
      <c r="A77" s="14">
        <v>1</v>
      </c>
      <c r="B77" s="15"/>
      <c r="C77" s="16" t="str">
        <f t="shared" si="3"/>
        <v>10141-344</v>
      </c>
      <c r="D77" s="14" t="s">
        <v>26</v>
      </c>
      <c r="E77" s="46" t="s">
        <v>175</v>
      </c>
      <c r="F77" s="18">
        <f>VLOOKUP(C77:C112,[1]Sheet1!$D:$F,3,FALSE)</f>
        <v>28.92</v>
      </c>
      <c r="G77" s="19">
        <f t="shared" si="4"/>
        <v>0</v>
      </c>
      <c r="H77" s="13" t="s">
        <v>28</v>
      </c>
      <c r="I77" s="13" t="s">
        <v>176</v>
      </c>
      <c r="J77" s="26" t="s">
        <v>177</v>
      </c>
    </row>
    <row r="78" spans="1:10" s="13" customFormat="1" ht="15" customHeight="1" x14ac:dyDescent="0.25">
      <c r="A78" s="14">
        <v>5</v>
      </c>
      <c r="B78" s="15"/>
      <c r="C78" s="16" t="str">
        <f t="shared" si="3"/>
        <v>470182-508</v>
      </c>
      <c r="D78" s="47" t="s">
        <v>26</v>
      </c>
      <c r="E78" s="46" t="s">
        <v>178</v>
      </c>
      <c r="F78" s="18">
        <f>VLOOKUP(C78:C113,[1]Sheet1!$D:$F,3,FALSE)</f>
        <v>11.3</v>
      </c>
      <c r="G78" s="19">
        <f t="shared" si="4"/>
        <v>0</v>
      </c>
      <c r="H78" s="13" t="s">
        <v>28</v>
      </c>
      <c r="I78" s="13" t="s">
        <v>179</v>
      </c>
      <c r="J78" s="48" t="s">
        <v>180</v>
      </c>
    </row>
    <row r="79" spans="1:10" s="13" customFormat="1" ht="15" customHeight="1" x14ac:dyDescent="0.25">
      <c r="A79" s="14">
        <v>1</v>
      </c>
      <c r="B79" s="15"/>
      <c r="C79" s="16" t="str">
        <f t="shared" si="3"/>
        <v>470153-510</v>
      </c>
      <c r="D79" s="47" t="s">
        <v>26</v>
      </c>
      <c r="E79" s="46" t="s">
        <v>181</v>
      </c>
      <c r="F79" s="18">
        <f>VLOOKUP(C79:C114,[1]Sheet1!$D:$F,3,FALSE)</f>
        <v>16.3</v>
      </c>
      <c r="G79" s="19">
        <f t="shared" si="4"/>
        <v>0</v>
      </c>
      <c r="H79" s="13" t="s">
        <v>28</v>
      </c>
      <c r="I79" s="13" t="s">
        <v>182</v>
      </c>
      <c r="J79" s="48" t="s">
        <v>183</v>
      </c>
    </row>
    <row r="80" spans="1:10" s="13" customFormat="1" ht="15" customHeight="1" x14ac:dyDescent="0.25">
      <c r="A80" s="14">
        <v>20</v>
      </c>
      <c r="B80" s="15"/>
      <c r="C80" s="16" t="str">
        <f t="shared" si="3"/>
        <v>470016-082</v>
      </c>
      <c r="D80" s="49" t="s">
        <v>150</v>
      </c>
      <c r="E80" s="50" t="s">
        <v>184</v>
      </c>
      <c r="F80" s="18">
        <f>VLOOKUP(C80:C115,[1]Sheet1!$D:$F,3,FALSE)</f>
        <v>4.95</v>
      </c>
      <c r="G80" s="19">
        <f t="shared" si="4"/>
        <v>0</v>
      </c>
      <c r="H80" s="13" t="s">
        <v>28</v>
      </c>
      <c r="I80" s="13" t="s">
        <v>185</v>
      </c>
      <c r="J80" s="51" t="s">
        <v>186</v>
      </c>
    </row>
    <row r="81" spans="1:10" s="13" customFormat="1" ht="15" customHeight="1" x14ac:dyDescent="0.25">
      <c r="A81" s="14">
        <v>10</v>
      </c>
      <c r="B81" s="15"/>
      <c r="C81" s="16" t="str">
        <f t="shared" si="3"/>
        <v>470146-848</v>
      </c>
      <c r="D81" s="14" t="s">
        <v>26</v>
      </c>
      <c r="E81" s="17" t="s">
        <v>187</v>
      </c>
      <c r="F81" s="18">
        <f>VLOOKUP(C81:C116,[1]Sheet1!$D:$F,3,FALSE)</f>
        <v>6.5</v>
      </c>
      <c r="G81" s="19">
        <f t="shared" si="4"/>
        <v>0</v>
      </c>
      <c r="H81" s="13" t="s">
        <v>28</v>
      </c>
      <c r="I81" s="13" t="s">
        <v>188</v>
      </c>
      <c r="J81" s="21" t="s">
        <v>189</v>
      </c>
    </row>
    <row r="82" spans="1:10" s="13" customFormat="1" ht="15" customHeight="1" x14ac:dyDescent="0.25">
      <c r="A82" s="14">
        <v>5</v>
      </c>
      <c r="B82" s="15"/>
      <c r="C82" s="16" t="str">
        <f t="shared" si="3"/>
        <v>470177-948</v>
      </c>
      <c r="D82" s="14" t="s">
        <v>26</v>
      </c>
      <c r="E82" s="17" t="s">
        <v>190</v>
      </c>
      <c r="F82" s="18">
        <f>VLOOKUP(C82:C117,[1]Sheet1!$D:$F,3,FALSE)</f>
        <v>2.8</v>
      </c>
      <c r="G82" s="19">
        <f t="shared" si="4"/>
        <v>0</v>
      </c>
      <c r="H82" s="13" t="s">
        <v>28</v>
      </c>
      <c r="I82" s="13" t="s">
        <v>191</v>
      </c>
      <c r="J82" s="21" t="s">
        <v>192</v>
      </c>
    </row>
    <row r="83" spans="1:10" s="13" customFormat="1" ht="15" customHeight="1" x14ac:dyDescent="0.25">
      <c r="A83" s="14">
        <v>20</v>
      </c>
      <c r="B83" s="15"/>
      <c r="C83" s="16" t="str">
        <f t="shared" si="3"/>
        <v>470189-620</v>
      </c>
      <c r="D83" s="14" t="s">
        <v>26</v>
      </c>
      <c r="E83" s="17" t="s">
        <v>193</v>
      </c>
      <c r="F83" s="18">
        <f>VLOOKUP(C83:C118,[1]Sheet1!$D:$F,3,FALSE)</f>
        <v>1.85</v>
      </c>
      <c r="G83" s="19">
        <f t="shared" si="4"/>
        <v>0</v>
      </c>
      <c r="H83" s="13" t="s">
        <v>28</v>
      </c>
      <c r="I83" s="13" t="s">
        <v>194</v>
      </c>
      <c r="J83" s="21" t="s">
        <v>195</v>
      </c>
    </row>
    <row r="84" spans="1:10" s="13" customFormat="1" ht="15" customHeight="1" x14ac:dyDescent="0.25">
      <c r="A84" s="14">
        <v>10</v>
      </c>
      <c r="B84" s="15"/>
      <c r="C84" s="16" t="s">
        <v>196</v>
      </c>
      <c r="D84" s="14" t="s">
        <v>26</v>
      </c>
      <c r="E84" s="17" t="s">
        <v>197</v>
      </c>
      <c r="F84" s="18">
        <f>VLOOKUP(C84:C119,[1]Sheet1!$D:$F,3,FALSE)</f>
        <v>2.95</v>
      </c>
      <c r="G84" s="19">
        <f t="shared" si="4"/>
        <v>0</v>
      </c>
      <c r="H84" s="13" t="s">
        <v>28</v>
      </c>
      <c r="I84" s="13" t="s">
        <v>198</v>
      </c>
      <c r="J84" s="21" t="s">
        <v>199</v>
      </c>
    </row>
    <row r="85" spans="1:10" s="2" customFormat="1" ht="15" customHeight="1" x14ac:dyDescent="0.25">
      <c r="A85" s="14">
        <v>10</v>
      </c>
      <c r="B85" s="15"/>
      <c r="C85" s="16" t="str">
        <f t="shared" si="3"/>
        <v>470203-398</v>
      </c>
      <c r="D85" s="14" t="s">
        <v>26</v>
      </c>
      <c r="E85" s="17" t="s">
        <v>200</v>
      </c>
      <c r="F85" s="18">
        <f>VLOOKUP(C85:C120,[1]Sheet1!$D:$F,3,FALSE)</f>
        <v>1.85</v>
      </c>
      <c r="G85" s="19">
        <f t="shared" si="4"/>
        <v>0</v>
      </c>
      <c r="H85" s="13" t="s">
        <v>28</v>
      </c>
      <c r="I85" s="13" t="s">
        <v>201</v>
      </c>
      <c r="J85" s="21" t="s">
        <v>202</v>
      </c>
    </row>
    <row r="86" spans="1:10" s="2" customFormat="1" ht="15" customHeight="1" x14ac:dyDescent="0.25">
      <c r="A86" s="22">
        <v>10</v>
      </c>
      <c r="B86" s="23"/>
      <c r="C86" s="16" t="str">
        <f t="shared" si="3"/>
        <v>470019-652</v>
      </c>
      <c r="D86" s="22" t="s">
        <v>26</v>
      </c>
      <c r="E86" s="24" t="s">
        <v>203</v>
      </c>
      <c r="F86" s="18">
        <f>VLOOKUP(C86:C121,[1]Sheet1!$D:$F,3,FALSE)</f>
        <v>7.25</v>
      </c>
      <c r="G86" s="19">
        <f t="shared" si="4"/>
        <v>0</v>
      </c>
      <c r="H86" s="13" t="s">
        <v>28</v>
      </c>
      <c r="I86" s="13" t="s">
        <v>204</v>
      </c>
      <c r="J86" s="25" t="s">
        <v>205</v>
      </c>
    </row>
    <row r="87" spans="1:10" s="2" customFormat="1" ht="14.1" customHeight="1" x14ac:dyDescent="0.25">
      <c r="A87" s="14">
        <v>1</v>
      </c>
      <c r="B87" s="15"/>
      <c r="C87" s="16" t="str">
        <f t="shared" si="3"/>
        <v>470149-250</v>
      </c>
      <c r="D87" s="49" t="s">
        <v>68</v>
      </c>
      <c r="E87" s="50" t="s">
        <v>206</v>
      </c>
      <c r="F87" s="18">
        <f>VLOOKUP(C87:C122,[1]Sheet1!$D:$F,3,FALSE)</f>
        <v>49.45</v>
      </c>
      <c r="G87" s="19">
        <f>B87*F87</f>
        <v>0</v>
      </c>
      <c r="H87" s="13" t="s">
        <v>28</v>
      </c>
      <c r="I87" s="13" t="s">
        <v>207</v>
      </c>
      <c r="J87" s="53" t="s">
        <v>208</v>
      </c>
    </row>
    <row r="88" spans="1:10" s="2" customFormat="1" ht="17.399999999999999" x14ac:dyDescent="0.3">
      <c r="A88" s="304" t="s">
        <v>95</v>
      </c>
      <c r="B88" s="305"/>
      <c r="C88" s="305"/>
      <c r="D88" s="305"/>
      <c r="E88" s="305"/>
      <c r="F88" s="306"/>
      <c r="G88" s="40" t="e">
        <f>SUM(G52:G87)</f>
        <v>#N/A</v>
      </c>
      <c r="H88" s="13"/>
      <c r="I88" s="13" t="s">
        <v>209</v>
      </c>
    </row>
    <row r="89" spans="1:10" s="2" customFormat="1" ht="14.1" customHeight="1" x14ac:dyDescent="0.25">
      <c r="A89" s="328" t="s">
        <v>210</v>
      </c>
      <c r="B89" s="328"/>
      <c r="C89" s="328"/>
      <c r="D89" s="328"/>
      <c r="E89" s="328"/>
      <c r="F89" s="328"/>
      <c r="G89" s="328"/>
      <c r="H89" s="13"/>
      <c r="I89" s="13" t="s">
        <v>209</v>
      </c>
    </row>
    <row r="90" spans="1:10" s="13" customFormat="1" ht="13.8" x14ac:dyDescent="0.25">
      <c r="A90" s="329"/>
      <c r="B90" s="329"/>
      <c r="C90" s="329"/>
      <c r="D90" s="329"/>
      <c r="E90" s="329"/>
      <c r="F90" s="329"/>
      <c r="G90" s="329"/>
      <c r="I90" s="13" t="s">
        <v>209</v>
      </c>
    </row>
    <row r="91" spans="1:10" s="13" customFormat="1" ht="15" customHeight="1" x14ac:dyDescent="0.25">
      <c r="A91" s="14">
        <v>1</v>
      </c>
      <c r="B91" s="15"/>
      <c r="C91" s="16" t="str">
        <f>HYPERLINK(I91,J91)</f>
        <v>470017-122</v>
      </c>
      <c r="D91" s="14" t="s">
        <v>68</v>
      </c>
      <c r="E91" s="17" t="s">
        <v>211</v>
      </c>
      <c r="F91" s="54">
        <f>VLOOKUP(C91:C115,[1]Sheet1!$D:$F,3,FALSE)</f>
        <v>28</v>
      </c>
      <c r="G91" s="19">
        <f t="shared" ref="G91:G115" si="5">B91*F91</f>
        <v>0</v>
      </c>
      <c r="H91" s="13" t="s">
        <v>28</v>
      </c>
      <c r="I91" s="13" t="s">
        <v>212</v>
      </c>
      <c r="J91" s="21" t="s">
        <v>213</v>
      </c>
    </row>
    <row r="92" spans="1:10" s="13" customFormat="1" ht="26.25" customHeight="1" x14ac:dyDescent="0.25">
      <c r="A92" s="14">
        <v>1</v>
      </c>
      <c r="B92" s="15"/>
      <c r="C92" s="16" t="str">
        <f t="shared" ref="C92:C115" si="6">HYPERLINK(I92,J92)</f>
        <v>470160-244</v>
      </c>
      <c r="D92" s="14" t="s">
        <v>68</v>
      </c>
      <c r="E92" s="17" t="s">
        <v>214</v>
      </c>
      <c r="F92" s="54">
        <f>VLOOKUP(C92:C116,[1]Sheet1!$D:$F,3,FALSE)</f>
        <v>127.5</v>
      </c>
      <c r="G92" s="19">
        <f t="shared" si="5"/>
        <v>0</v>
      </c>
      <c r="H92" s="13" t="s">
        <v>28</v>
      </c>
      <c r="I92" s="13" t="s">
        <v>215</v>
      </c>
      <c r="J92" s="21" t="s">
        <v>216</v>
      </c>
    </row>
    <row r="93" spans="1:10" s="13" customFormat="1" ht="15" customHeight="1" x14ac:dyDescent="0.25">
      <c r="A93" s="14">
        <v>10</v>
      </c>
      <c r="B93" s="15"/>
      <c r="C93" s="16" t="str">
        <f t="shared" si="6"/>
        <v>470210-568</v>
      </c>
      <c r="D93" s="47" t="s">
        <v>68</v>
      </c>
      <c r="E93" s="46" t="s">
        <v>217</v>
      </c>
      <c r="F93" s="54">
        <f>VLOOKUP(C93:C117,[1]Sheet1!$D:$F,3,FALSE)</f>
        <v>13.45</v>
      </c>
      <c r="G93" s="19">
        <f t="shared" si="5"/>
        <v>0</v>
      </c>
      <c r="H93" s="13" t="s">
        <v>28</v>
      </c>
      <c r="I93" s="13" t="s">
        <v>218</v>
      </c>
      <c r="J93" s="48" t="s">
        <v>219</v>
      </c>
    </row>
    <row r="94" spans="1:10" s="13" customFormat="1" ht="15" customHeight="1" x14ac:dyDescent="0.25">
      <c r="A94" s="14">
        <v>1</v>
      </c>
      <c r="B94" s="15"/>
      <c r="C94" s="16" t="str">
        <f t="shared" si="6"/>
        <v>470150-966</v>
      </c>
      <c r="D94" s="14" t="s">
        <v>68</v>
      </c>
      <c r="E94" s="17" t="s">
        <v>220</v>
      </c>
      <c r="F94" s="54">
        <f>VLOOKUP(C94:C118,[1]Sheet1!$D:$F,3,FALSE)</f>
        <v>28.95</v>
      </c>
      <c r="G94" s="19">
        <f t="shared" si="5"/>
        <v>0</v>
      </c>
      <c r="H94" s="13" t="s">
        <v>28</v>
      </c>
      <c r="I94" s="13" t="s">
        <v>221</v>
      </c>
      <c r="J94" s="21" t="s">
        <v>222</v>
      </c>
    </row>
    <row r="95" spans="1:10" s="13" customFormat="1" ht="15" customHeight="1" x14ac:dyDescent="0.25">
      <c r="A95" s="14">
        <v>1</v>
      </c>
      <c r="B95" s="15"/>
      <c r="C95" s="16" t="str">
        <f t="shared" si="6"/>
        <v>470020-942</v>
      </c>
      <c r="D95" s="14" t="s">
        <v>68</v>
      </c>
      <c r="E95" s="17" t="s">
        <v>223</v>
      </c>
      <c r="F95" s="54">
        <f>VLOOKUP(C95:C119,[1]Sheet1!$D:$F,3,FALSE)</f>
        <v>87.5</v>
      </c>
      <c r="G95" s="19">
        <f t="shared" si="5"/>
        <v>0</v>
      </c>
      <c r="H95" s="13" t="s">
        <v>28</v>
      </c>
      <c r="I95" s="13" t="s">
        <v>224</v>
      </c>
      <c r="J95" s="21" t="s">
        <v>225</v>
      </c>
    </row>
    <row r="96" spans="1:10" s="13" customFormat="1" ht="15" customHeight="1" x14ac:dyDescent="0.25">
      <c r="A96" s="14">
        <v>10</v>
      </c>
      <c r="B96" s="15"/>
      <c r="C96" s="16" t="s">
        <v>226</v>
      </c>
      <c r="D96" s="14" t="s">
        <v>227</v>
      </c>
      <c r="E96" s="46" t="s">
        <v>228</v>
      </c>
      <c r="F96" s="54">
        <f>VLOOKUP(C96:C120,[1]Sheet1!$D:$F,3,FALSE)</f>
        <v>7.7</v>
      </c>
      <c r="G96" s="19">
        <f t="shared" si="5"/>
        <v>0</v>
      </c>
      <c r="J96" s="21"/>
    </row>
    <row r="97" spans="1:21" s="13" customFormat="1" ht="15" customHeight="1" x14ac:dyDescent="0.25">
      <c r="A97" s="55">
        <v>2</v>
      </c>
      <c r="B97" s="15"/>
      <c r="C97" s="16" t="str">
        <f t="shared" si="6"/>
        <v>470153-640</v>
      </c>
      <c r="D97" s="55" t="s">
        <v>229</v>
      </c>
      <c r="E97" s="56" t="s">
        <v>230</v>
      </c>
      <c r="F97" s="54">
        <f>VLOOKUP(C97:C121,[1]Sheet1!$D:$F,3,FALSE)</f>
        <v>21.5</v>
      </c>
      <c r="G97" s="19">
        <f t="shared" si="5"/>
        <v>0</v>
      </c>
      <c r="H97" s="13" t="s">
        <v>28</v>
      </c>
      <c r="I97" s="13" t="s">
        <v>231</v>
      </c>
      <c r="J97" s="57" t="s">
        <v>232</v>
      </c>
    </row>
    <row r="98" spans="1:21" s="2" customFormat="1" ht="15" customHeight="1" x14ac:dyDescent="0.25">
      <c r="A98" s="55">
        <v>2</v>
      </c>
      <c r="B98" s="15"/>
      <c r="C98" s="16" t="str">
        <f t="shared" si="6"/>
        <v>470018-304</v>
      </c>
      <c r="D98" s="55" t="s">
        <v>229</v>
      </c>
      <c r="E98" s="56" t="s">
        <v>233</v>
      </c>
      <c r="F98" s="54">
        <f>VLOOKUP(C98:C122,[1]Sheet1!$D:$F,3,FALSE)</f>
        <v>21.5</v>
      </c>
      <c r="G98" s="19">
        <f t="shared" si="5"/>
        <v>0</v>
      </c>
      <c r="H98" s="13" t="s">
        <v>28</v>
      </c>
      <c r="I98" s="13" t="s">
        <v>234</v>
      </c>
      <c r="J98" s="57" t="s">
        <v>235</v>
      </c>
    </row>
    <row r="99" spans="1:21" s="2" customFormat="1" ht="15" customHeight="1" x14ac:dyDescent="0.25">
      <c r="A99" s="58">
        <v>2</v>
      </c>
      <c r="B99" s="23"/>
      <c r="C99" s="16" t="str">
        <f t="shared" si="6"/>
        <v>470225-214</v>
      </c>
      <c r="D99" s="58" t="s">
        <v>229</v>
      </c>
      <c r="E99" s="59" t="s">
        <v>236</v>
      </c>
      <c r="F99" s="54">
        <f>VLOOKUP(C99:C123,[1]Sheet1!$D:$F,3,FALSE)</f>
        <v>21.5</v>
      </c>
      <c r="G99" s="19">
        <f t="shared" si="5"/>
        <v>0</v>
      </c>
      <c r="H99" s="13" t="s">
        <v>28</v>
      </c>
      <c r="I99" s="13" t="s">
        <v>237</v>
      </c>
      <c r="J99" s="60" t="s">
        <v>238</v>
      </c>
    </row>
    <row r="100" spans="1:21" s="2" customFormat="1" ht="15" customHeight="1" x14ac:dyDescent="0.25">
      <c r="A100" s="55">
        <v>4</v>
      </c>
      <c r="B100" s="15"/>
      <c r="C100" s="16" t="s">
        <v>239</v>
      </c>
      <c r="D100" s="55" t="s">
        <v>227</v>
      </c>
      <c r="E100" s="61" t="s">
        <v>240</v>
      </c>
      <c r="F100" s="54">
        <f>VLOOKUP(C100:C124,[1]Sheet1!$D:$F,3,FALSE)</f>
        <v>8.35</v>
      </c>
      <c r="G100" s="19">
        <f t="shared" si="5"/>
        <v>0</v>
      </c>
      <c r="H100" s="13" t="s">
        <v>28</v>
      </c>
      <c r="I100" s="13" t="s">
        <v>241</v>
      </c>
      <c r="J100" s="57" t="s">
        <v>242</v>
      </c>
    </row>
    <row r="101" spans="1:21" s="2" customFormat="1" ht="15" customHeight="1" x14ac:dyDescent="0.25">
      <c r="A101" s="14">
        <v>1</v>
      </c>
      <c r="B101" s="15"/>
      <c r="C101" s="16" t="str">
        <f t="shared" si="6"/>
        <v>470144-262</v>
      </c>
      <c r="D101" s="14" t="s">
        <v>68</v>
      </c>
      <c r="E101" s="17" t="s">
        <v>243</v>
      </c>
      <c r="F101" s="54">
        <f>VLOOKUP(C101:C125,[1]Sheet1!$D:$F,3,FALSE)</f>
        <v>67.95</v>
      </c>
      <c r="G101" s="19">
        <f t="shared" si="5"/>
        <v>0</v>
      </c>
      <c r="H101" s="13" t="s">
        <v>28</v>
      </c>
      <c r="I101" s="13" t="s">
        <v>244</v>
      </c>
      <c r="J101" s="17" t="s">
        <v>245</v>
      </c>
    </row>
    <row r="102" spans="1:21" s="2" customFormat="1" ht="14.25" customHeight="1" x14ac:dyDescent="0.25">
      <c r="A102" s="14">
        <v>1</v>
      </c>
      <c r="B102" s="15"/>
      <c r="C102" s="16" t="str">
        <f t="shared" si="6"/>
        <v>470152-246</v>
      </c>
      <c r="D102" s="14" t="s">
        <v>246</v>
      </c>
      <c r="E102" s="17" t="s">
        <v>247</v>
      </c>
      <c r="F102" s="54">
        <f>VLOOKUP(C102:C126,[1]Sheet1!$D:$F,3,FALSE)</f>
        <v>27.95</v>
      </c>
      <c r="G102" s="19">
        <f t="shared" si="5"/>
        <v>0</v>
      </c>
      <c r="H102" s="13" t="s">
        <v>28</v>
      </c>
      <c r="I102" s="13" t="s">
        <v>248</v>
      </c>
      <c r="J102" s="17" t="s">
        <v>249</v>
      </c>
    </row>
    <row r="103" spans="1:21" s="2" customFormat="1" ht="15" customHeight="1" x14ac:dyDescent="0.25">
      <c r="A103" s="14">
        <v>2</v>
      </c>
      <c r="B103" s="15"/>
      <c r="C103" s="16" t="s">
        <v>250</v>
      </c>
      <c r="D103" s="14" t="s">
        <v>68</v>
      </c>
      <c r="E103" s="17" t="s">
        <v>251</v>
      </c>
      <c r="F103" s="54">
        <f>VLOOKUP(C103:C127,[1]Sheet1!$D:$F,3,FALSE)</f>
        <v>19.95</v>
      </c>
      <c r="G103" s="19">
        <f t="shared" si="5"/>
        <v>0</v>
      </c>
      <c r="H103" s="13" t="s">
        <v>28</v>
      </c>
      <c r="I103" s="13" t="s">
        <v>252</v>
      </c>
      <c r="J103" s="17" t="s">
        <v>253</v>
      </c>
    </row>
    <row r="104" spans="1:21" s="2" customFormat="1" ht="14.1" customHeight="1" x14ac:dyDescent="0.25">
      <c r="A104" s="14">
        <v>1</v>
      </c>
      <c r="B104" s="15"/>
      <c r="C104" s="16" t="str">
        <f t="shared" si="6"/>
        <v>470149-172</v>
      </c>
      <c r="D104" s="14" t="s">
        <v>246</v>
      </c>
      <c r="E104" s="17" t="s">
        <v>254</v>
      </c>
      <c r="F104" s="54">
        <f>VLOOKUP(C104:C128,[1]Sheet1!$D:$F,3,FALSE)</f>
        <v>14.95</v>
      </c>
      <c r="G104" s="19">
        <f t="shared" si="5"/>
        <v>0</v>
      </c>
      <c r="H104" s="13" t="s">
        <v>28</v>
      </c>
      <c r="I104" s="13" t="s">
        <v>255</v>
      </c>
      <c r="J104" s="17" t="s">
        <v>256</v>
      </c>
    </row>
    <row r="105" spans="1:21" s="67" customFormat="1" ht="15" customHeight="1" x14ac:dyDescent="0.25">
      <c r="A105" s="62">
        <v>50</v>
      </c>
      <c r="B105" s="63"/>
      <c r="C105" s="16" t="str">
        <f t="shared" si="6"/>
        <v>470149-608</v>
      </c>
      <c r="D105" s="62" t="s">
        <v>257</v>
      </c>
      <c r="E105" s="64" t="s">
        <v>258</v>
      </c>
      <c r="F105" s="54">
        <f>VLOOKUP(C105:C129,[1]Sheet1!$D:$F,3,FALSE)</f>
        <v>3.4</v>
      </c>
      <c r="G105" s="65">
        <f t="shared" si="5"/>
        <v>0</v>
      </c>
      <c r="H105" s="13" t="s">
        <v>28</v>
      </c>
      <c r="I105" s="13" t="s">
        <v>259</v>
      </c>
      <c r="J105" s="64" t="s">
        <v>260</v>
      </c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</row>
    <row r="106" spans="1:21" s="2" customFormat="1" ht="15" customHeight="1" x14ac:dyDescent="0.25">
      <c r="A106" s="14">
        <v>1</v>
      </c>
      <c r="B106" s="15"/>
      <c r="C106" s="68" t="str">
        <f t="shared" si="6"/>
        <v>470302-974</v>
      </c>
      <c r="D106" s="14" t="s">
        <v>227</v>
      </c>
      <c r="E106" s="17" t="s">
        <v>261</v>
      </c>
      <c r="F106" s="54">
        <f>VLOOKUP(C106:C130,[1]Sheet1!$D:$F,3,FALSE)</f>
        <v>7.75</v>
      </c>
      <c r="G106" s="19">
        <f t="shared" si="5"/>
        <v>0</v>
      </c>
      <c r="H106" s="13" t="s">
        <v>28</v>
      </c>
      <c r="I106" s="13" t="s">
        <v>262</v>
      </c>
      <c r="J106" s="69" t="s">
        <v>263</v>
      </c>
    </row>
    <row r="107" spans="1:21" s="2" customFormat="1" ht="15" customHeight="1" x14ac:dyDescent="0.25">
      <c r="A107" s="14">
        <v>1</v>
      </c>
      <c r="B107" s="15"/>
      <c r="C107" s="16" t="s">
        <v>264</v>
      </c>
      <c r="D107" s="14" t="s">
        <v>227</v>
      </c>
      <c r="E107" s="17" t="s">
        <v>265</v>
      </c>
      <c r="F107" s="54">
        <f>VLOOKUP(C107:C131,[1]Sheet1!$D:$F,3,FALSE)</f>
        <v>5.0999999999999996</v>
      </c>
      <c r="G107" s="19">
        <f t="shared" si="5"/>
        <v>0</v>
      </c>
      <c r="H107" s="13" t="s">
        <v>28</v>
      </c>
      <c r="I107" s="13" t="s">
        <v>266</v>
      </c>
      <c r="J107" s="69" t="s">
        <v>267</v>
      </c>
    </row>
    <row r="108" spans="1:21" s="2" customFormat="1" ht="15" customHeight="1" x14ac:dyDescent="0.25">
      <c r="A108" s="14">
        <v>1</v>
      </c>
      <c r="B108" s="15"/>
      <c r="C108" s="16" t="str">
        <f t="shared" si="6"/>
        <v>470300-556</v>
      </c>
      <c r="D108" s="14" t="s">
        <v>227</v>
      </c>
      <c r="E108" s="17" t="s">
        <v>268</v>
      </c>
      <c r="F108" s="54">
        <f>VLOOKUP(C108:C132,[1]Sheet1!$D:$F,3,FALSE)</f>
        <v>8.6999999999999993</v>
      </c>
      <c r="G108" s="19">
        <f t="shared" si="5"/>
        <v>0</v>
      </c>
      <c r="H108" s="13" t="s">
        <v>28</v>
      </c>
      <c r="I108" s="13" t="s">
        <v>269</v>
      </c>
      <c r="J108" s="69" t="s">
        <v>270</v>
      </c>
    </row>
    <row r="109" spans="1:21" s="2" customFormat="1" ht="15" customHeight="1" x14ac:dyDescent="0.25">
      <c r="A109" s="14">
        <v>1</v>
      </c>
      <c r="B109" s="15"/>
      <c r="C109" s="16" t="str">
        <f t="shared" si="6"/>
        <v>470180-630</v>
      </c>
      <c r="D109" s="14" t="s">
        <v>227</v>
      </c>
      <c r="E109" s="17" t="s">
        <v>271</v>
      </c>
      <c r="F109" s="54">
        <f>VLOOKUP(C109:C133,[1]Sheet1!$D:$F,3,FALSE)</f>
        <v>21.65</v>
      </c>
      <c r="G109" s="19">
        <f t="shared" si="5"/>
        <v>0</v>
      </c>
      <c r="H109" s="13" t="s">
        <v>28</v>
      </c>
      <c r="I109" s="13" t="s">
        <v>272</v>
      </c>
      <c r="J109" s="69" t="s">
        <v>273</v>
      </c>
    </row>
    <row r="110" spans="1:21" s="2" customFormat="1" ht="15" customHeight="1" x14ac:dyDescent="0.25">
      <c r="A110" s="14">
        <v>1</v>
      </c>
      <c r="B110" s="15"/>
      <c r="C110" s="16" t="str">
        <f t="shared" si="6"/>
        <v>470173-504</v>
      </c>
      <c r="D110" s="14" t="s">
        <v>229</v>
      </c>
      <c r="E110" s="17" t="s">
        <v>274</v>
      </c>
      <c r="F110" s="54">
        <f>VLOOKUP(C110:C134,[1]Sheet1!$D:$F,3,FALSE)</f>
        <v>7.25</v>
      </c>
      <c r="G110" s="19">
        <f t="shared" si="5"/>
        <v>0</v>
      </c>
      <c r="H110" s="13" t="s">
        <v>28</v>
      </c>
      <c r="I110" s="13" t="s">
        <v>275</v>
      </c>
      <c r="J110" s="69" t="s">
        <v>276</v>
      </c>
    </row>
    <row r="111" spans="1:21" s="2" customFormat="1" ht="27" customHeight="1" x14ac:dyDescent="0.25">
      <c r="A111" s="14">
        <v>1</v>
      </c>
      <c r="B111" s="15"/>
      <c r="C111" s="16" t="s">
        <v>277</v>
      </c>
      <c r="D111" s="14" t="s">
        <v>161</v>
      </c>
      <c r="E111" s="17" t="s">
        <v>278</v>
      </c>
      <c r="F111" s="54">
        <f>VLOOKUP(C111:C135,[1]Sheet1!$D:$F,3,FALSE)</f>
        <v>107.99</v>
      </c>
      <c r="G111" s="19">
        <f t="shared" si="5"/>
        <v>0</v>
      </c>
      <c r="H111" s="13" t="s">
        <v>28</v>
      </c>
      <c r="I111" s="13" t="s">
        <v>279</v>
      </c>
      <c r="J111" s="69" t="s">
        <v>280</v>
      </c>
    </row>
    <row r="112" spans="1:21" s="2" customFormat="1" ht="27" customHeight="1" x14ac:dyDescent="0.25">
      <c r="A112" s="22">
        <v>1</v>
      </c>
      <c r="B112" s="23"/>
      <c r="C112" s="16" t="str">
        <f t="shared" si="6"/>
        <v>470165-562</v>
      </c>
      <c r="D112" s="22" t="s">
        <v>68</v>
      </c>
      <c r="E112" s="24" t="s">
        <v>281</v>
      </c>
      <c r="F112" s="54">
        <f>VLOOKUP(C112:C136,[1]Sheet1!$D:$F,3,FALSE)</f>
        <v>35.99</v>
      </c>
      <c r="G112" s="65">
        <f>B112*F112</f>
        <v>0</v>
      </c>
      <c r="H112" s="13" t="s">
        <v>28</v>
      </c>
      <c r="I112" s="13" t="s">
        <v>282</v>
      </c>
      <c r="J112" s="25" t="s">
        <v>283</v>
      </c>
    </row>
    <row r="113" spans="1:14" s="2" customFormat="1" ht="15" customHeight="1" x14ac:dyDescent="0.25">
      <c r="A113" s="14">
        <v>20</v>
      </c>
      <c r="B113" s="15"/>
      <c r="C113" s="16" t="s">
        <v>284</v>
      </c>
      <c r="D113" s="14" t="s">
        <v>26</v>
      </c>
      <c r="E113" s="17" t="s">
        <v>285</v>
      </c>
      <c r="F113" s="54">
        <f>VLOOKUP(C113:C137,[1]Sheet1!$D:$F,3,FALSE)</f>
        <v>38.4</v>
      </c>
      <c r="G113" s="19">
        <f>B113*F113</f>
        <v>0</v>
      </c>
      <c r="H113" s="13" t="s">
        <v>28</v>
      </c>
      <c r="I113" s="13" t="s">
        <v>286</v>
      </c>
      <c r="J113" s="21" t="s">
        <v>287</v>
      </c>
    </row>
    <row r="114" spans="1:14" s="2" customFormat="1" ht="15" customHeight="1" x14ac:dyDescent="0.25">
      <c r="A114" s="14">
        <v>1</v>
      </c>
      <c r="B114" s="15"/>
      <c r="C114" s="16" t="str">
        <f t="shared" si="6"/>
        <v>470104-504</v>
      </c>
      <c r="D114" s="14" t="s">
        <v>68</v>
      </c>
      <c r="E114" s="46" t="s">
        <v>288</v>
      </c>
      <c r="F114" s="54">
        <f>VLOOKUP(C114:C138,[1]Sheet1!$D:$F,3,FALSE)</f>
        <v>6.3</v>
      </c>
      <c r="G114" s="19">
        <f>B114*F114</f>
        <v>0</v>
      </c>
      <c r="H114" s="13" t="s">
        <v>28</v>
      </c>
      <c r="I114" s="13" t="s">
        <v>289</v>
      </c>
      <c r="J114" s="21" t="s">
        <v>290</v>
      </c>
    </row>
    <row r="115" spans="1:14" s="2" customFormat="1" ht="15" customHeight="1" x14ac:dyDescent="0.25">
      <c r="A115" s="14">
        <v>1</v>
      </c>
      <c r="B115" s="15"/>
      <c r="C115" s="16" t="str">
        <f t="shared" si="6"/>
        <v>470302-522</v>
      </c>
      <c r="D115" s="14" t="s">
        <v>227</v>
      </c>
      <c r="E115" s="17" t="s">
        <v>291</v>
      </c>
      <c r="F115" s="54">
        <f>VLOOKUP(C115:C139,[1]Sheet1!$D:$F,3,FALSE)</f>
        <v>7.35</v>
      </c>
      <c r="G115" s="19">
        <f t="shared" si="5"/>
        <v>0</v>
      </c>
      <c r="H115" s="13" t="s">
        <v>28</v>
      </c>
      <c r="I115" s="13" t="s">
        <v>292</v>
      </c>
      <c r="J115" s="69" t="s">
        <v>293</v>
      </c>
    </row>
    <row r="116" spans="1:14" s="2" customFormat="1" ht="17.399999999999999" x14ac:dyDescent="0.3">
      <c r="A116" s="304" t="s">
        <v>95</v>
      </c>
      <c r="B116" s="305"/>
      <c r="C116" s="305"/>
      <c r="D116" s="305"/>
      <c r="E116" s="305"/>
      <c r="F116" s="306"/>
      <c r="G116" s="40">
        <f>SUM(G91:G115)</f>
        <v>0</v>
      </c>
      <c r="H116" s="13"/>
      <c r="I116" s="13" t="s">
        <v>209</v>
      </c>
    </row>
    <row r="117" spans="1:14" s="2" customFormat="1" ht="17.399999999999999" x14ac:dyDescent="0.3">
      <c r="A117" s="307" t="s">
        <v>294</v>
      </c>
      <c r="B117" s="308"/>
      <c r="C117" s="308"/>
      <c r="D117" s="308"/>
      <c r="E117" s="308"/>
      <c r="F117" s="309"/>
      <c r="G117" s="40" t="e">
        <f>SUM(G46,G88,G116)</f>
        <v>#N/A</v>
      </c>
      <c r="H117" s="13"/>
      <c r="I117" s="13" t="s">
        <v>209</v>
      </c>
    </row>
    <row r="118" spans="1:14" s="2" customFormat="1" ht="17.399999999999999" x14ac:dyDescent="0.3">
      <c r="A118" s="70" t="s">
        <v>295</v>
      </c>
      <c r="B118" s="71"/>
      <c r="C118" s="72"/>
      <c r="D118" s="71"/>
      <c r="E118" s="71"/>
      <c r="F118" s="73" t="s">
        <v>296</v>
      </c>
      <c r="G118" s="74" t="e">
        <f>(G117*0.1)</f>
        <v>#N/A</v>
      </c>
      <c r="H118" s="13"/>
      <c r="I118" s="13" t="s">
        <v>209</v>
      </c>
    </row>
    <row r="119" spans="1:14" s="2" customFormat="1" ht="17.399999999999999" x14ac:dyDescent="0.3">
      <c r="A119" s="310"/>
      <c r="B119" s="311"/>
      <c r="C119" s="311"/>
      <c r="D119" s="311"/>
      <c r="E119" s="312" t="s">
        <v>297</v>
      </c>
      <c r="F119" s="313"/>
      <c r="G119" s="75"/>
      <c r="H119" s="13"/>
      <c r="I119" s="13" t="s">
        <v>209</v>
      </c>
      <c r="J119" s="52"/>
      <c r="K119" s="52"/>
      <c r="L119" s="52"/>
      <c r="M119" s="52"/>
      <c r="N119" s="52"/>
    </row>
    <row r="120" spans="1:14" s="2" customFormat="1" ht="17.399999999999999" x14ac:dyDescent="0.3">
      <c r="A120" s="307" t="s">
        <v>298</v>
      </c>
      <c r="B120" s="308"/>
      <c r="C120" s="308"/>
      <c r="D120" s="308"/>
      <c r="E120" s="308"/>
      <c r="F120" s="309"/>
      <c r="G120" s="76" t="e">
        <f>+(G117-G118)</f>
        <v>#N/A</v>
      </c>
      <c r="H120" s="13"/>
      <c r="I120" s="13" t="s">
        <v>209</v>
      </c>
    </row>
    <row r="121" spans="1:14" s="2" customFormat="1" ht="13.8" x14ac:dyDescent="0.25">
      <c r="C121" s="77"/>
    </row>
    <row r="122" spans="1:14" s="2" customFormat="1" ht="13.8" x14ac:dyDescent="0.25">
      <c r="A122" s="314"/>
      <c r="B122" s="315"/>
      <c r="C122" s="315"/>
      <c r="D122" s="315"/>
      <c r="E122" s="315"/>
      <c r="F122" s="315"/>
      <c r="G122" s="316"/>
    </row>
    <row r="123" spans="1:14" s="2" customFormat="1" ht="13.8" x14ac:dyDescent="0.25">
      <c r="A123" s="317"/>
      <c r="B123" s="318"/>
      <c r="C123" s="318"/>
      <c r="D123" s="318"/>
      <c r="E123" s="318"/>
      <c r="F123" s="318"/>
      <c r="G123" s="319"/>
    </row>
    <row r="124" spans="1:14" s="2" customFormat="1" ht="13.8" x14ac:dyDescent="0.25">
      <c r="A124" s="317"/>
      <c r="B124" s="318"/>
      <c r="C124" s="318"/>
      <c r="D124" s="318"/>
      <c r="E124" s="318"/>
      <c r="F124" s="318"/>
      <c r="G124" s="319"/>
    </row>
    <row r="125" spans="1:14" s="2" customFormat="1" ht="13.8" x14ac:dyDescent="0.25">
      <c r="A125" s="317"/>
      <c r="B125" s="318"/>
      <c r="C125" s="318"/>
      <c r="D125" s="318"/>
      <c r="E125" s="318"/>
      <c r="F125" s="318"/>
      <c r="G125" s="319"/>
    </row>
    <row r="126" spans="1:14" s="2" customFormat="1" ht="13.8" x14ac:dyDescent="0.25">
      <c r="A126" s="317"/>
      <c r="B126" s="318"/>
      <c r="C126" s="318"/>
      <c r="D126" s="318"/>
      <c r="E126" s="318"/>
      <c r="F126" s="318"/>
      <c r="G126" s="319"/>
    </row>
    <row r="127" spans="1:14" s="2" customFormat="1" ht="13.8" x14ac:dyDescent="0.25">
      <c r="A127" s="317"/>
      <c r="B127" s="318"/>
      <c r="C127" s="318"/>
      <c r="D127" s="318"/>
      <c r="E127" s="318"/>
      <c r="F127" s="318"/>
      <c r="G127" s="319"/>
    </row>
    <row r="128" spans="1:14" s="2" customFormat="1" ht="13.8" x14ac:dyDescent="0.25">
      <c r="A128" s="317"/>
      <c r="B128" s="318"/>
      <c r="C128" s="318"/>
      <c r="D128" s="318"/>
      <c r="E128" s="318"/>
      <c r="F128" s="318"/>
      <c r="G128" s="319"/>
    </row>
    <row r="129" spans="1:14" s="2" customFormat="1" ht="13.8" x14ac:dyDescent="0.25">
      <c r="A129" s="317"/>
      <c r="B129" s="318"/>
      <c r="C129" s="318"/>
      <c r="D129" s="318"/>
      <c r="E129" s="318"/>
      <c r="F129" s="318"/>
      <c r="G129" s="319"/>
    </row>
    <row r="130" spans="1:14" s="2" customFormat="1" ht="13.8" x14ac:dyDescent="0.25">
      <c r="A130" s="317"/>
      <c r="B130" s="318"/>
      <c r="C130" s="318"/>
      <c r="D130" s="318"/>
      <c r="E130" s="318"/>
      <c r="F130" s="318"/>
      <c r="G130" s="319"/>
    </row>
    <row r="131" spans="1:14" s="2" customFormat="1" ht="13.8" x14ac:dyDescent="0.25">
      <c r="A131" s="320"/>
      <c r="B131" s="321"/>
      <c r="C131" s="321"/>
      <c r="D131" s="321"/>
      <c r="E131" s="321"/>
      <c r="F131" s="321"/>
      <c r="G131" s="322"/>
    </row>
    <row r="132" spans="1:14" x14ac:dyDescent="0.3">
      <c r="A132" s="1"/>
      <c r="I132" s="2"/>
      <c r="J132" s="2"/>
      <c r="K132" s="2"/>
      <c r="L132" s="2"/>
      <c r="M132" s="2"/>
      <c r="N132" s="2"/>
    </row>
    <row r="133" spans="1:14" x14ac:dyDescent="0.3">
      <c r="A133" s="1"/>
      <c r="I133" s="2"/>
      <c r="J133" s="2"/>
      <c r="K133" s="2"/>
      <c r="L133" s="2"/>
      <c r="M133" s="2"/>
      <c r="N133" s="2"/>
    </row>
    <row r="134" spans="1:14" x14ac:dyDescent="0.3">
      <c r="A134" s="1"/>
      <c r="I134" s="2"/>
      <c r="J134" s="2"/>
      <c r="K134" s="2"/>
      <c r="L134" s="2"/>
      <c r="M134" s="2"/>
      <c r="N134" s="2"/>
    </row>
    <row r="135" spans="1:14" x14ac:dyDescent="0.3">
      <c r="A135" s="1"/>
      <c r="I135" s="2"/>
      <c r="J135" s="2"/>
      <c r="K135" s="2"/>
      <c r="L135" s="2"/>
      <c r="M135" s="2"/>
      <c r="N135" s="2"/>
    </row>
    <row r="136" spans="1:14" x14ac:dyDescent="0.3">
      <c r="A136" s="1"/>
      <c r="I136" s="2"/>
      <c r="J136" s="2"/>
      <c r="K136" s="2"/>
      <c r="L136" s="2"/>
      <c r="M136" s="2"/>
      <c r="N136" s="2"/>
    </row>
    <row r="137" spans="1:14" x14ac:dyDescent="0.3">
      <c r="A137" s="1"/>
      <c r="I137" s="2"/>
      <c r="J137" s="2"/>
      <c r="K137" s="2"/>
      <c r="L137" s="2"/>
      <c r="M137" s="2"/>
      <c r="N137" s="2"/>
    </row>
    <row r="138" spans="1:14" x14ac:dyDescent="0.3">
      <c r="A138" s="1"/>
    </row>
    <row r="139" spans="1:14" x14ac:dyDescent="0.3">
      <c r="A139" s="1"/>
    </row>
    <row r="140" spans="1:14" x14ac:dyDescent="0.3">
      <c r="A140" s="1"/>
    </row>
    <row r="141" spans="1:14" x14ac:dyDescent="0.3">
      <c r="A141" s="1"/>
    </row>
    <row r="142" spans="1:14" x14ac:dyDescent="0.3">
      <c r="A142" s="1"/>
    </row>
    <row r="143" spans="1:14" x14ac:dyDescent="0.3">
      <c r="A143" s="1"/>
    </row>
    <row r="144" spans="1:14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  <row r="152" spans="1:1" x14ac:dyDescent="0.3">
      <c r="A152" s="1"/>
    </row>
    <row r="153" spans="1:1" x14ac:dyDescent="0.3">
      <c r="A153" s="1"/>
    </row>
    <row r="154" spans="1:1" x14ac:dyDescent="0.3">
      <c r="A154" s="1"/>
    </row>
    <row r="155" spans="1:1" x14ac:dyDescent="0.3">
      <c r="A155" s="1"/>
    </row>
    <row r="156" spans="1:1" x14ac:dyDescent="0.3">
      <c r="A156" s="1"/>
    </row>
    <row r="157" spans="1:1" x14ac:dyDescent="0.3">
      <c r="A157" s="1"/>
    </row>
    <row r="158" spans="1:1" x14ac:dyDescent="0.3">
      <c r="A158" s="1"/>
    </row>
    <row r="159" spans="1:1" x14ac:dyDescent="0.3">
      <c r="A159" s="1"/>
    </row>
    <row r="160" spans="1:1" x14ac:dyDescent="0.3">
      <c r="A160" s="1"/>
    </row>
    <row r="161" spans="1:1" x14ac:dyDescent="0.3">
      <c r="A161" s="1"/>
    </row>
  </sheetData>
  <mergeCells count="49">
    <mergeCell ref="A10:B10"/>
    <mergeCell ref="C10:G10"/>
    <mergeCell ref="A1:G1"/>
    <mergeCell ref="A2:G2"/>
    <mergeCell ref="A3:G3"/>
    <mergeCell ref="A4:G4"/>
    <mergeCell ref="A5:G5"/>
    <mergeCell ref="A6:G6"/>
    <mergeCell ref="A7:G7"/>
    <mergeCell ref="A8:B8"/>
    <mergeCell ref="C8:G8"/>
    <mergeCell ref="A9:B9"/>
    <mergeCell ref="C9:G9"/>
    <mergeCell ref="A11:B11"/>
    <mergeCell ref="C11:G11"/>
    <mergeCell ref="A12:B12"/>
    <mergeCell ref="C12:F12"/>
    <mergeCell ref="A13:D13"/>
    <mergeCell ref="E13:G13"/>
    <mergeCell ref="A14:D14"/>
    <mergeCell ref="E14:G14"/>
    <mergeCell ref="A15:D15"/>
    <mergeCell ref="E15:G15"/>
    <mergeCell ref="A16:D16"/>
    <mergeCell ref="E16:G16"/>
    <mergeCell ref="A17:D17"/>
    <mergeCell ref="E17:G17"/>
    <mergeCell ref="A18:D18"/>
    <mergeCell ref="E18:G18"/>
    <mergeCell ref="A19:D19"/>
    <mergeCell ref="E19:G19"/>
    <mergeCell ref="A20:B20"/>
    <mergeCell ref="C20:D20"/>
    <mergeCell ref="F20:G20"/>
    <mergeCell ref="A21:B21"/>
    <mergeCell ref="C21:D21"/>
    <mergeCell ref="F21:G21"/>
    <mergeCell ref="A122:G131"/>
    <mergeCell ref="A23:G23"/>
    <mergeCell ref="A46:F46"/>
    <mergeCell ref="A48:G48"/>
    <mergeCell ref="A49:G50"/>
    <mergeCell ref="A88:F88"/>
    <mergeCell ref="A89:G90"/>
    <mergeCell ref="A116:F116"/>
    <mergeCell ref="A117:F117"/>
    <mergeCell ref="A119:D119"/>
    <mergeCell ref="E119:F119"/>
    <mergeCell ref="A120:F120"/>
  </mergeCells>
  <hyperlinks>
    <hyperlink ref="H25" r:id="rId1"/>
    <hyperlink ref="H26:H45" r:id="rId2" display="https://wardsci.com/store/catalog/product.jsp?catalog_number="/>
    <hyperlink ref="C72" r:id="rId3"/>
    <hyperlink ref="C96" r:id="rId4" display="470300-448"/>
  </hyperlinks>
  <printOptions horizontalCentered="1" verticalCentered="1"/>
  <pageMargins left="0.25" right="0.25" top="0.75" bottom="0.75" header="0" footer="0"/>
  <pageSetup scale="93" fitToHeight="0" orientation="portrait" r:id="rId5"/>
  <headerFooter>
    <oddFooter>&amp;CCurriculum for Agricultural Science Education © 2020 APB – Ward's – Page &amp;P</oddFooter>
  </headerFooter>
  <colBreaks count="1" manualBreakCount="1">
    <brk id="6" max="1048575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showGridLines="0" zoomScaleNormal="100" workbookViewId="0">
      <selection activeCell="N76" sqref="N76"/>
    </sheetView>
  </sheetViews>
  <sheetFormatPr defaultColWidth="8.6640625" defaultRowHeight="14.4" x14ac:dyDescent="0.3"/>
  <cols>
    <col min="1" max="1" width="14" style="79" customWidth="1"/>
    <col min="2" max="2" width="9" style="1" customWidth="1"/>
    <col min="3" max="3" width="10.88671875" style="133" customWidth="1"/>
    <col min="4" max="4" width="8" style="1" customWidth="1"/>
    <col min="5" max="5" width="45.44140625" style="1" customWidth="1"/>
    <col min="6" max="6" width="10" style="1" customWidth="1"/>
    <col min="7" max="7" width="15.6640625" style="1" customWidth="1"/>
    <col min="8" max="10" width="9.109375" style="1" hidden="1" customWidth="1"/>
    <col min="11" max="253" width="9.109375" style="1" customWidth="1"/>
    <col min="254" max="254" width="8.33203125" style="1" customWidth="1"/>
    <col min="255" max="16384" width="8.6640625" style="1"/>
  </cols>
  <sheetData>
    <row r="1" spans="1:7" ht="86.25" customHeight="1" x14ac:dyDescent="0.3">
      <c r="A1" s="414"/>
      <c r="B1" s="415"/>
      <c r="C1" s="415"/>
      <c r="D1" s="415"/>
      <c r="E1" s="415"/>
      <c r="F1" s="415"/>
      <c r="G1" s="415"/>
    </row>
    <row r="2" spans="1:7" s="4" customFormat="1" ht="63" customHeight="1" x14ac:dyDescent="0.4">
      <c r="A2" s="416" t="s">
        <v>299</v>
      </c>
      <c r="B2" s="416"/>
      <c r="C2" s="416"/>
      <c r="D2" s="416"/>
      <c r="E2" s="416"/>
      <c r="F2" s="416"/>
      <c r="G2" s="417"/>
    </row>
    <row r="3" spans="1:7" s="4" customFormat="1" ht="27" customHeight="1" x14ac:dyDescent="0.4">
      <c r="A3" s="416" t="s">
        <v>1</v>
      </c>
      <c r="B3" s="416"/>
      <c r="C3" s="416"/>
      <c r="D3" s="416"/>
      <c r="E3" s="416"/>
      <c r="F3" s="416"/>
      <c r="G3" s="418"/>
    </row>
    <row r="4" spans="1:7" s="4" customFormat="1" ht="25.5" customHeight="1" x14ac:dyDescent="0.4">
      <c r="A4" s="419" t="s">
        <v>2</v>
      </c>
      <c r="B4" s="420"/>
      <c r="C4" s="420"/>
      <c r="D4" s="420"/>
      <c r="E4" s="420"/>
      <c r="F4" s="420"/>
      <c r="G4" s="420"/>
    </row>
    <row r="5" spans="1:7" s="4" customFormat="1" ht="25.5" customHeight="1" x14ac:dyDescent="0.4">
      <c r="A5" s="419" t="s">
        <v>3</v>
      </c>
      <c r="B5" s="419"/>
      <c r="C5" s="419"/>
      <c r="D5" s="419"/>
      <c r="E5" s="419"/>
      <c r="F5" s="419"/>
      <c r="G5" s="419"/>
    </row>
    <row r="6" spans="1:7" s="4" customFormat="1" ht="47.25" customHeight="1" x14ac:dyDescent="0.4">
      <c r="A6" s="419" t="s">
        <v>300</v>
      </c>
      <c r="B6" s="419"/>
      <c r="C6" s="419"/>
      <c r="D6" s="419"/>
      <c r="E6" s="419"/>
      <c r="F6" s="419"/>
      <c r="G6" s="419"/>
    </row>
    <row r="7" spans="1:7" s="4" customFormat="1" ht="30.75" customHeight="1" x14ac:dyDescent="0.4">
      <c r="A7" s="409" t="s">
        <v>5</v>
      </c>
      <c r="B7" s="410"/>
      <c r="C7" s="410"/>
      <c r="D7" s="410"/>
      <c r="E7" s="410"/>
      <c r="F7" s="411"/>
      <c r="G7" s="3"/>
    </row>
    <row r="8" spans="1:7" s="4" customFormat="1" ht="15" customHeight="1" x14ac:dyDescent="0.4">
      <c r="A8" s="349" t="s">
        <v>6</v>
      </c>
      <c r="B8" s="350"/>
      <c r="C8" s="351"/>
      <c r="D8" s="352"/>
      <c r="E8" s="352"/>
      <c r="F8" s="352"/>
      <c r="G8" s="3"/>
    </row>
    <row r="9" spans="1:7" s="4" customFormat="1" ht="15" customHeight="1" x14ac:dyDescent="0.4">
      <c r="A9" s="349" t="s">
        <v>7</v>
      </c>
      <c r="B9" s="350"/>
      <c r="C9" s="351"/>
      <c r="D9" s="352"/>
      <c r="E9" s="352"/>
      <c r="F9" s="352"/>
      <c r="G9" s="3"/>
    </row>
    <row r="10" spans="1:7" s="4" customFormat="1" ht="15" customHeight="1" x14ac:dyDescent="0.4">
      <c r="A10" s="349" t="s">
        <v>8</v>
      </c>
      <c r="B10" s="350"/>
      <c r="C10" s="412"/>
      <c r="D10" s="413"/>
      <c r="E10" s="413"/>
      <c r="F10" s="413"/>
      <c r="G10" s="3"/>
    </row>
    <row r="11" spans="1:7" s="4" customFormat="1" ht="15" customHeight="1" x14ac:dyDescent="0.4">
      <c r="A11" s="349" t="s">
        <v>9</v>
      </c>
      <c r="B11" s="350"/>
      <c r="C11" s="351"/>
      <c r="D11" s="352"/>
      <c r="E11" s="352"/>
      <c r="F11" s="352"/>
      <c r="G11" s="3"/>
    </row>
    <row r="12" spans="1:7" s="4" customFormat="1" ht="15" customHeight="1" x14ac:dyDescent="0.4">
      <c r="A12" s="349" t="s">
        <v>10</v>
      </c>
      <c r="B12" s="350"/>
      <c r="C12" s="351"/>
      <c r="D12" s="352"/>
      <c r="E12" s="352"/>
      <c r="F12" s="352"/>
      <c r="G12" s="3"/>
    </row>
    <row r="13" spans="1:7" s="4" customFormat="1" ht="15" customHeight="1" x14ac:dyDescent="0.4">
      <c r="A13" s="405" t="s">
        <v>11</v>
      </c>
      <c r="B13" s="406"/>
      <c r="C13" s="406"/>
      <c r="D13" s="407"/>
      <c r="E13" s="405" t="s">
        <v>12</v>
      </c>
      <c r="F13" s="408"/>
      <c r="G13" s="3"/>
    </row>
    <row r="14" spans="1:7" s="4" customFormat="1" ht="15" customHeight="1" x14ac:dyDescent="0.4">
      <c r="A14" s="401"/>
      <c r="B14" s="402"/>
      <c r="C14" s="402"/>
      <c r="D14" s="403"/>
      <c r="E14" s="404"/>
      <c r="F14" s="403"/>
      <c r="G14" s="3"/>
    </row>
    <row r="15" spans="1:7" s="4" customFormat="1" ht="15" customHeight="1" x14ac:dyDescent="0.4">
      <c r="A15" s="396" t="s">
        <v>13</v>
      </c>
      <c r="B15" s="399"/>
      <c r="C15" s="399"/>
      <c r="D15" s="397"/>
      <c r="E15" s="396" t="s">
        <v>14</v>
      </c>
      <c r="F15" s="400"/>
      <c r="G15" s="3"/>
    </row>
    <row r="16" spans="1:7" s="4" customFormat="1" ht="15" customHeight="1" x14ac:dyDescent="0.4">
      <c r="A16" s="401"/>
      <c r="B16" s="402"/>
      <c r="C16" s="402"/>
      <c r="D16" s="403"/>
      <c r="E16" s="404"/>
      <c r="F16" s="403"/>
      <c r="G16" s="3"/>
    </row>
    <row r="17" spans="1:10" s="4" customFormat="1" ht="15" customHeight="1" x14ac:dyDescent="0.4">
      <c r="A17" s="396" t="s">
        <v>14</v>
      </c>
      <c r="B17" s="399"/>
      <c r="C17" s="399"/>
      <c r="D17" s="397"/>
      <c r="E17" s="396" t="s">
        <v>14</v>
      </c>
      <c r="F17" s="400"/>
      <c r="G17" s="3"/>
    </row>
    <row r="18" spans="1:10" s="4" customFormat="1" ht="15" customHeight="1" x14ac:dyDescent="0.4">
      <c r="A18" s="401"/>
      <c r="B18" s="402"/>
      <c r="C18" s="402"/>
      <c r="D18" s="403"/>
      <c r="E18" s="404"/>
      <c r="F18" s="403"/>
      <c r="G18" s="3"/>
    </row>
    <row r="19" spans="1:10" s="4" customFormat="1" ht="15" customHeight="1" x14ac:dyDescent="0.4">
      <c r="A19" s="396" t="s">
        <v>15</v>
      </c>
      <c r="B19" s="399"/>
      <c r="C19" s="399"/>
      <c r="D19" s="397"/>
      <c r="E19" s="396" t="s">
        <v>15</v>
      </c>
      <c r="F19" s="400"/>
      <c r="G19" s="3"/>
    </row>
    <row r="20" spans="1:10" s="4" customFormat="1" ht="15" customHeight="1" x14ac:dyDescent="0.4">
      <c r="A20" s="351"/>
      <c r="B20" s="391"/>
      <c r="C20" s="392"/>
      <c r="D20" s="393"/>
      <c r="E20" s="80"/>
      <c r="F20" s="81"/>
      <c r="G20" s="3"/>
    </row>
    <row r="21" spans="1:10" s="4" customFormat="1" ht="15" customHeight="1" x14ac:dyDescent="0.4">
      <c r="A21" s="394" t="s">
        <v>16</v>
      </c>
      <c r="B21" s="395"/>
      <c r="C21" s="396" t="s">
        <v>17</v>
      </c>
      <c r="D21" s="397"/>
      <c r="E21" s="82" t="s">
        <v>16</v>
      </c>
      <c r="F21" s="82" t="s">
        <v>17</v>
      </c>
      <c r="G21" s="3"/>
    </row>
    <row r="22" spans="1:10" s="4" customFormat="1" ht="15" customHeight="1" x14ac:dyDescent="0.4">
      <c r="A22" s="83"/>
      <c r="B22" s="84"/>
      <c r="C22" s="85"/>
      <c r="D22" s="84"/>
      <c r="E22" s="83"/>
      <c r="F22" s="83"/>
      <c r="G22" s="3"/>
    </row>
    <row r="23" spans="1:10" s="4" customFormat="1" ht="31.5" customHeight="1" x14ac:dyDescent="0.5">
      <c r="A23" s="323" t="s">
        <v>18</v>
      </c>
      <c r="B23" s="323"/>
      <c r="C23" s="323"/>
      <c r="D23" s="323"/>
      <c r="E23" s="323"/>
      <c r="F23" s="323"/>
      <c r="G23" s="398"/>
    </row>
    <row r="24" spans="1:10" s="86" customFormat="1" ht="26.4" x14ac:dyDescent="0.25">
      <c r="A24" s="11" t="s">
        <v>19</v>
      </c>
      <c r="B24" s="12" t="s">
        <v>20</v>
      </c>
      <c r="C24" s="12" t="s">
        <v>21</v>
      </c>
      <c r="D24" s="12" t="s">
        <v>22</v>
      </c>
      <c r="E24" s="12" t="s">
        <v>23</v>
      </c>
      <c r="F24" s="12" t="s">
        <v>24</v>
      </c>
      <c r="G24" s="12" t="s">
        <v>25</v>
      </c>
    </row>
    <row r="25" spans="1:10" s="86" customFormat="1" x14ac:dyDescent="0.25">
      <c r="A25" s="87">
        <v>10</v>
      </c>
      <c r="B25" s="88"/>
      <c r="C25" s="89" t="str">
        <f t="shared" ref="C25:C31" si="0">HYPERLINK(I25,J25)</f>
        <v>470014-518</v>
      </c>
      <c r="D25" s="87" t="s">
        <v>26</v>
      </c>
      <c r="E25" s="90" t="s">
        <v>301</v>
      </c>
      <c r="F25" s="91">
        <v>489</v>
      </c>
      <c r="G25" s="92">
        <f t="shared" ref="G25:G31" si="1">B25*F25</f>
        <v>0</v>
      </c>
      <c r="H25" s="86" t="s">
        <v>28</v>
      </c>
      <c r="I25" s="86" t="s">
        <v>57</v>
      </c>
      <c r="J25" s="93" t="s">
        <v>58</v>
      </c>
    </row>
    <row r="26" spans="1:10" s="86" customFormat="1" x14ac:dyDescent="0.25">
      <c r="A26" s="87">
        <v>4</v>
      </c>
      <c r="B26" s="88"/>
      <c r="C26" s="89" t="str">
        <f t="shared" si="0"/>
        <v>470003-234</v>
      </c>
      <c r="D26" s="87" t="s">
        <v>26</v>
      </c>
      <c r="E26" s="90" t="s">
        <v>302</v>
      </c>
      <c r="F26" s="91">
        <v>379.95</v>
      </c>
      <c r="G26" s="92">
        <f t="shared" si="1"/>
        <v>0</v>
      </c>
      <c r="H26" s="86" t="s">
        <v>28</v>
      </c>
      <c r="I26" s="86" t="s">
        <v>303</v>
      </c>
      <c r="J26" s="93" t="s">
        <v>304</v>
      </c>
    </row>
    <row r="27" spans="1:10" s="86" customFormat="1" x14ac:dyDescent="0.25">
      <c r="A27" s="87">
        <v>5</v>
      </c>
      <c r="B27" s="88"/>
      <c r="C27" s="89" t="str">
        <f t="shared" si="0"/>
        <v>470015-810</v>
      </c>
      <c r="D27" s="87" t="s">
        <v>26</v>
      </c>
      <c r="E27" s="90" t="s">
        <v>305</v>
      </c>
      <c r="F27" s="91">
        <v>534.95000000000005</v>
      </c>
      <c r="G27" s="92">
        <f t="shared" si="1"/>
        <v>0</v>
      </c>
      <c r="H27" s="86" t="s">
        <v>28</v>
      </c>
      <c r="I27" s="86" t="s">
        <v>47</v>
      </c>
      <c r="J27" s="94" t="s">
        <v>48</v>
      </c>
    </row>
    <row r="28" spans="1:10" s="4" customFormat="1" x14ac:dyDescent="0.25">
      <c r="A28" s="87">
        <v>1</v>
      </c>
      <c r="B28" s="88"/>
      <c r="C28" s="89" t="str">
        <f t="shared" si="0"/>
        <v>470020-304</v>
      </c>
      <c r="D28" s="87" t="s">
        <v>26</v>
      </c>
      <c r="E28" s="90" t="s">
        <v>306</v>
      </c>
      <c r="F28" s="91">
        <v>850</v>
      </c>
      <c r="G28" s="92">
        <f t="shared" si="1"/>
        <v>0</v>
      </c>
      <c r="H28" s="86" t="s">
        <v>28</v>
      </c>
      <c r="I28" s="86" t="s">
        <v>307</v>
      </c>
      <c r="J28" s="94" t="s">
        <v>308</v>
      </c>
    </row>
    <row r="29" spans="1:10" s="86" customFormat="1" x14ac:dyDescent="0.25">
      <c r="A29" s="34">
        <v>10</v>
      </c>
      <c r="B29" s="88"/>
      <c r="C29" s="89" t="str">
        <f t="shared" si="0"/>
        <v>470019-496</v>
      </c>
      <c r="D29" s="95" t="s">
        <v>26</v>
      </c>
      <c r="E29" s="96" t="s">
        <v>65</v>
      </c>
      <c r="F29" s="91">
        <v>31.95</v>
      </c>
      <c r="G29" s="92">
        <f t="shared" si="1"/>
        <v>0</v>
      </c>
      <c r="H29" s="86" t="s">
        <v>28</v>
      </c>
      <c r="I29" s="86" t="s">
        <v>66</v>
      </c>
      <c r="J29" s="97" t="s">
        <v>67</v>
      </c>
    </row>
    <row r="30" spans="1:10" s="86" customFormat="1" x14ac:dyDescent="0.25">
      <c r="A30" s="34">
        <v>10</v>
      </c>
      <c r="B30" s="88"/>
      <c r="C30" s="89" t="str">
        <f t="shared" si="0"/>
        <v>470157-270</v>
      </c>
      <c r="D30" s="95" t="s">
        <v>26</v>
      </c>
      <c r="E30" s="98" t="s">
        <v>309</v>
      </c>
      <c r="F30" s="91">
        <v>9.8000000000000007</v>
      </c>
      <c r="G30" s="92">
        <f t="shared" si="1"/>
        <v>0</v>
      </c>
      <c r="H30" s="86" t="s">
        <v>28</v>
      </c>
      <c r="I30" s="86" t="s">
        <v>310</v>
      </c>
      <c r="J30" s="99" t="s">
        <v>311</v>
      </c>
    </row>
    <row r="31" spans="1:10" s="4" customFormat="1" x14ac:dyDescent="0.25">
      <c r="A31" s="87">
        <v>2</v>
      </c>
      <c r="B31" s="88"/>
      <c r="C31" s="89" t="str">
        <f t="shared" si="0"/>
        <v>470175-286</v>
      </c>
      <c r="D31" s="87" t="s">
        <v>68</v>
      </c>
      <c r="E31" s="90" t="s">
        <v>312</v>
      </c>
      <c r="F31" s="91">
        <v>45.1</v>
      </c>
      <c r="G31" s="92">
        <f t="shared" si="1"/>
        <v>0</v>
      </c>
      <c r="H31" s="86" t="s">
        <v>28</v>
      </c>
      <c r="I31" s="86" t="s">
        <v>70</v>
      </c>
      <c r="J31" s="94" t="s">
        <v>71</v>
      </c>
    </row>
    <row r="32" spans="1:10" s="4" customFormat="1" ht="17.399999999999999" x14ac:dyDescent="0.3">
      <c r="A32" s="386" t="s">
        <v>95</v>
      </c>
      <c r="B32" s="387"/>
      <c r="C32" s="387"/>
      <c r="D32" s="387"/>
      <c r="E32" s="387"/>
      <c r="F32" s="388"/>
      <c r="G32" s="100">
        <f>SUM(G25:G31)</f>
        <v>0</v>
      </c>
    </row>
    <row r="33" spans="1:10" s="4" customFormat="1" ht="27.75" customHeight="1" x14ac:dyDescent="0.25">
      <c r="A33" s="101"/>
      <c r="B33" s="86"/>
      <c r="C33" s="102"/>
      <c r="D33" s="103"/>
      <c r="E33" s="104"/>
      <c r="F33" s="86"/>
    </row>
    <row r="34" spans="1:10" s="4" customFormat="1" ht="31.5" customHeight="1" x14ac:dyDescent="0.5">
      <c r="A34" s="325" t="s">
        <v>96</v>
      </c>
      <c r="B34" s="325"/>
      <c r="C34" s="325"/>
      <c r="D34" s="325"/>
      <c r="E34" s="325"/>
      <c r="F34" s="325"/>
      <c r="G34" s="325"/>
    </row>
    <row r="35" spans="1:10" s="4" customFormat="1" ht="14.25" customHeight="1" x14ac:dyDescent="0.25">
      <c r="A35" s="384" t="s">
        <v>97</v>
      </c>
      <c r="B35" s="384"/>
      <c r="C35" s="384"/>
      <c r="D35" s="384"/>
      <c r="E35" s="384"/>
      <c r="F35" s="384"/>
      <c r="G35" s="384"/>
    </row>
    <row r="36" spans="1:10" s="86" customFormat="1" ht="13.8" x14ac:dyDescent="0.25">
      <c r="A36" s="385"/>
      <c r="B36" s="385"/>
      <c r="C36" s="385"/>
      <c r="D36" s="385"/>
      <c r="E36" s="385"/>
      <c r="F36" s="385"/>
      <c r="G36" s="385"/>
    </row>
    <row r="37" spans="1:10" s="86" customFormat="1" ht="26.4" x14ac:dyDescent="0.25">
      <c r="A37" s="12" t="s">
        <v>98</v>
      </c>
      <c r="B37" s="12" t="s">
        <v>20</v>
      </c>
      <c r="C37" s="12" t="s">
        <v>21</v>
      </c>
      <c r="D37" s="12" t="s">
        <v>22</v>
      </c>
      <c r="E37" s="12" t="s">
        <v>23</v>
      </c>
      <c r="F37" s="12" t="s">
        <v>24</v>
      </c>
      <c r="G37" s="12" t="s">
        <v>25</v>
      </c>
    </row>
    <row r="38" spans="1:10" s="86" customFormat="1" x14ac:dyDescent="0.3">
      <c r="A38" s="105">
        <v>1</v>
      </c>
      <c r="B38" s="106"/>
      <c r="C38" s="107" t="str">
        <f t="shared" ref="C38:C62" si="2">HYPERLINK(I38,J38)</f>
        <v>470211-368</v>
      </c>
      <c r="D38" s="47" t="s">
        <v>26</v>
      </c>
      <c r="E38" s="46" t="s">
        <v>102</v>
      </c>
      <c r="F38" s="18">
        <v>45.93</v>
      </c>
      <c r="G38" s="108">
        <f t="shared" ref="G38:G64" si="3">B38*F38</f>
        <v>0</v>
      </c>
      <c r="H38" s="86" t="s">
        <v>28</v>
      </c>
      <c r="I38" s="86" t="s">
        <v>103</v>
      </c>
      <c r="J38" s="45" t="s">
        <v>104</v>
      </c>
    </row>
    <row r="39" spans="1:10" s="86" customFormat="1" x14ac:dyDescent="0.3">
      <c r="A39" s="87">
        <v>20</v>
      </c>
      <c r="B39" s="88"/>
      <c r="C39" s="107" t="str">
        <f t="shared" si="2"/>
        <v>470191-188</v>
      </c>
      <c r="D39" s="87" t="s">
        <v>26</v>
      </c>
      <c r="E39" s="90" t="s">
        <v>111</v>
      </c>
      <c r="F39" s="18">
        <v>4.5</v>
      </c>
      <c r="G39" s="92">
        <f t="shared" si="3"/>
        <v>0</v>
      </c>
      <c r="H39" s="86" t="s">
        <v>28</v>
      </c>
      <c r="I39" s="86" t="s">
        <v>313</v>
      </c>
      <c r="J39" s="94" t="s">
        <v>314</v>
      </c>
    </row>
    <row r="40" spans="1:10" s="86" customFormat="1" x14ac:dyDescent="0.3">
      <c r="A40" s="87">
        <v>20</v>
      </c>
      <c r="B40" s="88"/>
      <c r="C40" s="107" t="str">
        <f t="shared" si="2"/>
        <v>470211-442</v>
      </c>
      <c r="D40" s="87" t="s">
        <v>26</v>
      </c>
      <c r="E40" s="90" t="s">
        <v>114</v>
      </c>
      <c r="F40" s="18">
        <v>42.69</v>
      </c>
      <c r="G40" s="92">
        <f t="shared" si="3"/>
        <v>0</v>
      </c>
      <c r="H40" s="86" t="s">
        <v>28</v>
      </c>
      <c r="I40" s="86" t="s">
        <v>315</v>
      </c>
      <c r="J40" s="94" t="s">
        <v>316</v>
      </c>
    </row>
    <row r="41" spans="1:10" s="86" customFormat="1" x14ac:dyDescent="0.3">
      <c r="A41" s="34">
        <v>20</v>
      </c>
      <c r="B41" s="88"/>
      <c r="C41" s="107" t="str">
        <f t="shared" si="2"/>
        <v>470178-140</v>
      </c>
      <c r="D41" s="34" t="s">
        <v>26</v>
      </c>
      <c r="E41" s="96" t="s">
        <v>317</v>
      </c>
      <c r="F41" s="18">
        <v>2.2999999999999998</v>
      </c>
      <c r="G41" s="92">
        <f t="shared" si="3"/>
        <v>0</v>
      </c>
      <c r="H41" s="86" t="s">
        <v>28</v>
      </c>
      <c r="I41" s="86" t="s">
        <v>318</v>
      </c>
      <c r="J41" s="94" t="s">
        <v>319</v>
      </c>
    </row>
    <row r="42" spans="1:10" s="86" customFormat="1" x14ac:dyDescent="0.3">
      <c r="A42" s="87">
        <v>27</v>
      </c>
      <c r="B42" s="88"/>
      <c r="C42" s="107" t="str">
        <f t="shared" si="2"/>
        <v>470191-150</v>
      </c>
      <c r="D42" s="87" t="s">
        <v>26</v>
      </c>
      <c r="E42" s="90" t="s">
        <v>126</v>
      </c>
      <c r="F42" s="18">
        <v>4.95</v>
      </c>
      <c r="G42" s="92">
        <f t="shared" si="3"/>
        <v>0</v>
      </c>
      <c r="H42" s="86" t="s">
        <v>28</v>
      </c>
      <c r="I42" s="86" t="s">
        <v>127</v>
      </c>
      <c r="J42" s="94" t="s">
        <v>128</v>
      </c>
    </row>
    <row r="43" spans="1:10" s="86" customFormat="1" x14ac:dyDescent="0.3">
      <c r="A43" s="87">
        <v>1</v>
      </c>
      <c r="B43" s="88"/>
      <c r="C43" s="107" t="str">
        <f t="shared" si="2"/>
        <v>470149-260</v>
      </c>
      <c r="D43" s="87" t="s">
        <v>320</v>
      </c>
      <c r="E43" s="90" t="s">
        <v>321</v>
      </c>
      <c r="F43" s="18">
        <v>70</v>
      </c>
      <c r="G43" s="92">
        <f t="shared" si="3"/>
        <v>0</v>
      </c>
      <c r="H43" s="86" t="s">
        <v>28</v>
      </c>
      <c r="I43" s="86" t="s">
        <v>322</v>
      </c>
      <c r="J43" s="93" t="s">
        <v>323</v>
      </c>
    </row>
    <row r="44" spans="1:10" s="86" customFormat="1" x14ac:dyDescent="0.3">
      <c r="A44" s="87">
        <v>30</v>
      </c>
      <c r="B44" s="88"/>
      <c r="C44" s="107" t="str">
        <f t="shared" si="2"/>
        <v>470191-198</v>
      </c>
      <c r="D44" s="87" t="s">
        <v>26</v>
      </c>
      <c r="E44" s="90" t="s">
        <v>324</v>
      </c>
      <c r="F44" s="18">
        <v>4.4000000000000004</v>
      </c>
      <c r="G44" s="92">
        <f t="shared" si="3"/>
        <v>0</v>
      </c>
      <c r="H44" s="86" t="s">
        <v>28</v>
      </c>
      <c r="I44" s="86" t="s">
        <v>142</v>
      </c>
      <c r="J44" s="94" t="s">
        <v>143</v>
      </c>
    </row>
    <row r="45" spans="1:10" s="86" customFormat="1" x14ac:dyDescent="0.3">
      <c r="A45" s="87">
        <v>25</v>
      </c>
      <c r="B45" s="88"/>
      <c r="C45" s="107" t="str">
        <f t="shared" si="2"/>
        <v>470191-152</v>
      </c>
      <c r="D45" s="87" t="s">
        <v>26</v>
      </c>
      <c r="E45" s="90" t="s">
        <v>325</v>
      </c>
      <c r="F45" s="18">
        <v>4.95</v>
      </c>
      <c r="G45" s="92">
        <f t="shared" si="3"/>
        <v>0</v>
      </c>
      <c r="H45" s="86" t="s">
        <v>28</v>
      </c>
      <c r="I45" s="86" t="s">
        <v>326</v>
      </c>
      <c r="J45" s="94" t="s">
        <v>327</v>
      </c>
    </row>
    <row r="46" spans="1:10" s="86" customFormat="1" x14ac:dyDescent="0.3">
      <c r="A46" s="87">
        <v>10</v>
      </c>
      <c r="B46" s="88"/>
      <c r="C46" s="107" t="str">
        <f t="shared" si="2"/>
        <v>470019-542</v>
      </c>
      <c r="D46" s="87" t="s">
        <v>150</v>
      </c>
      <c r="E46" s="90" t="s">
        <v>34</v>
      </c>
      <c r="F46" s="18">
        <v>14.6</v>
      </c>
      <c r="G46" s="92">
        <f t="shared" si="3"/>
        <v>0</v>
      </c>
      <c r="H46" s="86" t="s">
        <v>28</v>
      </c>
      <c r="I46" s="86" t="s">
        <v>35</v>
      </c>
      <c r="J46" s="94" t="s">
        <v>36</v>
      </c>
    </row>
    <row r="47" spans="1:10" s="86" customFormat="1" x14ac:dyDescent="0.3">
      <c r="A47" s="87">
        <v>1</v>
      </c>
      <c r="B47" s="88"/>
      <c r="C47" s="107" t="str">
        <f t="shared" si="2"/>
        <v>470002-888</v>
      </c>
      <c r="D47" s="105" t="s">
        <v>26</v>
      </c>
      <c r="E47" s="109" t="s">
        <v>328</v>
      </c>
      <c r="F47" s="18">
        <v>17.25</v>
      </c>
      <c r="G47" s="92">
        <f t="shared" si="3"/>
        <v>0</v>
      </c>
      <c r="H47" s="86" t="s">
        <v>28</v>
      </c>
      <c r="I47" s="86" t="s">
        <v>329</v>
      </c>
      <c r="J47" s="97" t="s">
        <v>330</v>
      </c>
    </row>
    <row r="48" spans="1:10" s="86" customFormat="1" x14ac:dyDescent="0.3">
      <c r="A48" s="87">
        <v>2</v>
      </c>
      <c r="B48" s="88"/>
      <c r="C48" s="107" t="str">
        <f t="shared" si="2"/>
        <v>470157-064</v>
      </c>
      <c r="D48" s="87" t="s">
        <v>68</v>
      </c>
      <c r="E48" s="90" t="s">
        <v>331</v>
      </c>
      <c r="F48" s="18">
        <v>4.5</v>
      </c>
      <c r="G48" s="92">
        <f t="shared" si="3"/>
        <v>0</v>
      </c>
      <c r="H48" s="86" t="s">
        <v>28</v>
      </c>
      <c r="I48" s="86" t="s">
        <v>332</v>
      </c>
      <c r="J48" s="93" t="s">
        <v>333</v>
      </c>
    </row>
    <row r="49" spans="1:10" s="86" customFormat="1" x14ac:dyDescent="0.3">
      <c r="A49" s="87">
        <v>20</v>
      </c>
      <c r="B49" s="88"/>
      <c r="C49" s="107" t="str">
        <f t="shared" si="2"/>
        <v>470018-870</v>
      </c>
      <c r="D49" s="87" t="s">
        <v>26</v>
      </c>
      <c r="E49" s="90" t="s">
        <v>163</v>
      </c>
      <c r="F49" s="18">
        <v>1.9</v>
      </c>
      <c r="G49" s="92">
        <f t="shared" si="3"/>
        <v>0</v>
      </c>
      <c r="H49" s="86" t="s">
        <v>28</v>
      </c>
      <c r="I49" s="86" t="s">
        <v>164</v>
      </c>
      <c r="J49" s="94" t="s">
        <v>165</v>
      </c>
    </row>
    <row r="50" spans="1:10" s="86" customFormat="1" x14ac:dyDescent="0.3">
      <c r="A50" s="105">
        <v>4</v>
      </c>
      <c r="B50" s="106"/>
      <c r="C50" s="107" t="str">
        <f t="shared" si="2"/>
        <v>470148-668</v>
      </c>
      <c r="D50" s="47" t="s">
        <v>26</v>
      </c>
      <c r="E50" s="46" t="s">
        <v>334</v>
      </c>
      <c r="F50" s="18">
        <v>27.75</v>
      </c>
      <c r="G50" s="108">
        <f t="shared" si="3"/>
        <v>0</v>
      </c>
      <c r="H50" s="86" t="s">
        <v>28</v>
      </c>
      <c r="I50" s="86" t="s">
        <v>170</v>
      </c>
      <c r="J50" s="110" t="s">
        <v>171</v>
      </c>
    </row>
    <row r="51" spans="1:10" s="86" customFormat="1" x14ac:dyDescent="0.3">
      <c r="A51" s="87">
        <v>20</v>
      </c>
      <c r="B51" s="88"/>
      <c r="C51" s="107" t="str">
        <f t="shared" si="2"/>
        <v>470148-648</v>
      </c>
      <c r="D51" s="87" t="s">
        <v>26</v>
      </c>
      <c r="E51" s="90" t="s">
        <v>335</v>
      </c>
      <c r="F51" s="18">
        <v>16.45</v>
      </c>
      <c r="G51" s="92">
        <f t="shared" si="3"/>
        <v>0</v>
      </c>
      <c r="H51" s="86" t="s">
        <v>28</v>
      </c>
      <c r="I51" s="86" t="s">
        <v>173</v>
      </c>
      <c r="J51" s="94" t="s">
        <v>174</v>
      </c>
    </row>
    <row r="52" spans="1:10" s="86" customFormat="1" ht="15" customHeight="1" x14ac:dyDescent="0.3">
      <c r="A52" s="87">
        <v>2</v>
      </c>
      <c r="B52" s="88"/>
      <c r="C52" s="107" t="str">
        <f t="shared" si="2"/>
        <v>470206-480</v>
      </c>
      <c r="D52" s="87" t="s">
        <v>26</v>
      </c>
      <c r="E52" s="90" t="s">
        <v>336</v>
      </c>
      <c r="F52" s="18">
        <v>35.950000000000003</v>
      </c>
      <c r="G52" s="92">
        <f t="shared" si="3"/>
        <v>0</v>
      </c>
      <c r="H52" s="86" t="s">
        <v>28</v>
      </c>
      <c r="I52" s="86" t="s">
        <v>337</v>
      </c>
      <c r="J52" s="94" t="s">
        <v>338</v>
      </c>
    </row>
    <row r="53" spans="1:10" s="86" customFormat="1" ht="15" customHeight="1" x14ac:dyDescent="0.3">
      <c r="A53" s="87">
        <v>1</v>
      </c>
      <c r="B53" s="88"/>
      <c r="C53" s="107" t="str">
        <f t="shared" si="2"/>
        <v>470020-860</v>
      </c>
      <c r="D53" s="87" t="s">
        <v>68</v>
      </c>
      <c r="E53" s="90" t="s">
        <v>339</v>
      </c>
      <c r="F53" s="18">
        <v>6.1</v>
      </c>
      <c r="G53" s="92">
        <f t="shared" si="3"/>
        <v>0</v>
      </c>
      <c r="H53" s="86" t="s">
        <v>28</v>
      </c>
      <c r="I53" s="86" t="s">
        <v>340</v>
      </c>
      <c r="J53" s="94" t="s">
        <v>341</v>
      </c>
    </row>
    <row r="54" spans="1:10" s="4" customFormat="1" x14ac:dyDescent="0.3">
      <c r="A54" s="87">
        <v>10</v>
      </c>
      <c r="B54" s="88"/>
      <c r="C54" s="107" t="str">
        <f t="shared" si="2"/>
        <v>470191-300</v>
      </c>
      <c r="D54" s="87" t="s">
        <v>26</v>
      </c>
      <c r="E54" s="90" t="s">
        <v>342</v>
      </c>
      <c r="F54" s="18">
        <v>5.95</v>
      </c>
      <c r="G54" s="92">
        <f t="shared" si="3"/>
        <v>0</v>
      </c>
      <c r="H54" s="86" t="s">
        <v>28</v>
      </c>
      <c r="I54" s="86" t="s">
        <v>343</v>
      </c>
      <c r="J54" s="94" t="s">
        <v>344</v>
      </c>
    </row>
    <row r="55" spans="1:10" s="86" customFormat="1" x14ac:dyDescent="0.3">
      <c r="A55" s="87">
        <v>20</v>
      </c>
      <c r="B55" s="88"/>
      <c r="C55" s="107" t="str">
        <f t="shared" si="2"/>
        <v>470016-082</v>
      </c>
      <c r="D55" s="87" t="s">
        <v>150</v>
      </c>
      <c r="E55" s="90" t="s">
        <v>184</v>
      </c>
      <c r="F55" s="18">
        <v>5.0999999999999996</v>
      </c>
      <c r="G55" s="92">
        <f t="shared" si="3"/>
        <v>0</v>
      </c>
      <c r="H55" s="86" t="s">
        <v>28</v>
      </c>
      <c r="I55" s="86" t="s">
        <v>185</v>
      </c>
      <c r="J55" s="94" t="s">
        <v>186</v>
      </c>
    </row>
    <row r="56" spans="1:10" s="86" customFormat="1" x14ac:dyDescent="0.3">
      <c r="A56" s="87">
        <v>1</v>
      </c>
      <c r="B56" s="88"/>
      <c r="C56" s="107" t="str">
        <f t="shared" si="2"/>
        <v>470005-764</v>
      </c>
      <c r="D56" s="111" t="s">
        <v>345</v>
      </c>
      <c r="E56" s="112" t="s">
        <v>346</v>
      </c>
      <c r="F56" s="18">
        <v>16.2</v>
      </c>
      <c r="G56" s="92">
        <f t="shared" si="3"/>
        <v>0</v>
      </c>
      <c r="H56" s="86" t="s">
        <v>28</v>
      </c>
      <c r="I56" s="86" t="s">
        <v>347</v>
      </c>
      <c r="J56" s="113" t="s">
        <v>348</v>
      </c>
    </row>
    <row r="57" spans="1:10" s="4" customFormat="1" x14ac:dyDescent="0.3">
      <c r="A57" s="87">
        <v>12</v>
      </c>
      <c r="B57" s="88"/>
      <c r="C57" s="107" t="str">
        <f t="shared" si="2"/>
        <v>470176-072</v>
      </c>
      <c r="D57" s="87" t="s">
        <v>26</v>
      </c>
      <c r="E57" s="90" t="s">
        <v>349</v>
      </c>
      <c r="F57" s="18">
        <v>0.95</v>
      </c>
      <c r="G57" s="92">
        <f t="shared" si="3"/>
        <v>0</v>
      </c>
      <c r="H57" s="86" t="s">
        <v>28</v>
      </c>
      <c r="I57" s="86" t="s">
        <v>350</v>
      </c>
      <c r="J57" s="114" t="s">
        <v>351</v>
      </c>
    </row>
    <row r="58" spans="1:10" s="4" customFormat="1" x14ac:dyDescent="0.3">
      <c r="A58" s="87">
        <v>12</v>
      </c>
      <c r="B58" s="88"/>
      <c r="C58" s="107" t="str">
        <f t="shared" si="2"/>
        <v>470178-068</v>
      </c>
      <c r="D58" s="111" t="s">
        <v>26</v>
      </c>
      <c r="E58" s="112" t="s">
        <v>352</v>
      </c>
      <c r="F58" s="18">
        <v>2.15</v>
      </c>
      <c r="G58" s="92">
        <f t="shared" si="3"/>
        <v>0</v>
      </c>
      <c r="H58" s="86" t="s">
        <v>28</v>
      </c>
      <c r="I58" s="86" t="s">
        <v>353</v>
      </c>
      <c r="J58" s="115" t="s">
        <v>354</v>
      </c>
    </row>
    <row r="59" spans="1:10" s="4" customFormat="1" x14ac:dyDescent="0.3">
      <c r="A59" s="87">
        <v>2</v>
      </c>
      <c r="B59" s="88"/>
      <c r="C59" s="107" t="str">
        <f t="shared" si="2"/>
        <v>470020-788</v>
      </c>
      <c r="D59" s="87" t="s">
        <v>68</v>
      </c>
      <c r="E59" s="90" t="s">
        <v>355</v>
      </c>
      <c r="F59" s="18">
        <v>7.6</v>
      </c>
      <c r="G59" s="92">
        <f t="shared" si="3"/>
        <v>0</v>
      </c>
      <c r="H59" s="86" t="s">
        <v>28</v>
      </c>
      <c r="I59" s="86" t="s">
        <v>167</v>
      </c>
      <c r="J59" s="94" t="s">
        <v>168</v>
      </c>
    </row>
    <row r="60" spans="1:10" s="4" customFormat="1" x14ac:dyDescent="0.3">
      <c r="A60" s="87">
        <v>1</v>
      </c>
      <c r="B60" s="88"/>
      <c r="C60" s="107" t="str">
        <f t="shared" si="2"/>
        <v>470024-688</v>
      </c>
      <c r="D60" s="111" t="s">
        <v>26</v>
      </c>
      <c r="E60" s="112" t="s">
        <v>356</v>
      </c>
      <c r="F60" s="18">
        <v>11.95</v>
      </c>
      <c r="G60" s="92">
        <f t="shared" si="3"/>
        <v>0</v>
      </c>
      <c r="H60" s="86" t="s">
        <v>28</v>
      </c>
      <c r="I60" s="86" t="s">
        <v>357</v>
      </c>
      <c r="J60" s="113" t="s">
        <v>358</v>
      </c>
    </row>
    <row r="61" spans="1:10" s="4" customFormat="1" x14ac:dyDescent="0.3">
      <c r="A61" s="87">
        <v>10</v>
      </c>
      <c r="B61" s="88"/>
      <c r="C61" s="107" t="str">
        <f t="shared" si="2"/>
        <v>470148-876</v>
      </c>
      <c r="D61" s="87" t="s">
        <v>26</v>
      </c>
      <c r="E61" s="90" t="s">
        <v>359</v>
      </c>
      <c r="F61" s="18">
        <v>16.5</v>
      </c>
      <c r="G61" s="92">
        <f t="shared" si="3"/>
        <v>0</v>
      </c>
      <c r="H61" s="86" t="s">
        <v>28</v>
      </c>
      <c r="I61" s="86" t="s">
        <v>360</v>
      </c>
      <c r="J61" s="94" t="s">
        <v>361</v>
      </c>
    </row>
    <row r="62" spans="1:10" s="4" customFormat="1" x14ac:dyDescent="0.3">
      <c r="A62" s="111">
        <v>7</v>
      </c>
      <c r="B62" s="116"/>
      <c r="C62" s="107" t="str">
        <f t="shared" si="2"/>
        <v>470019-652</v>
      </c>
      <c r="D62" s="111" t="s">
        <v>26</v>
      </c>
      <c r="E62" s="112" t="s">
        <v>362</v>
      </c>
      <c r="F62" s="18">
        <v>7.25</v>
      </c>
      <c r="G62" s="92">
        <f t="shared" si="3"/>
        <v>0</v>
      </c>
      <c r="H62" s="86" t="s">
        <v>28</v>
      </c>
      <c r="I62" s="86" t="s">
        <v>204</v>
      </c>
      <c r="J62" s="113" t="s">
        <v>205</v>
      </c>
    </row>
    <row r="63" spans="1:10" s="4" customFormat="1" x14ac:dyDescent="0.3">
      <c r="A63" s="34">
        <v>10</v>
      </c>
      <c r="B63" s="88"/>
      <c r="C63" s="107" t="s">
        <v>363</v>
      </c>
      <c r="D63" s="34" t="s">
        <v>26</v>
      </c>
      <c r="E63" s="36" t="s">
        <v>76</v>
      </c>
      <c r="F63" s="18">
        <v>13</v>
      </c>
      <c r="G63" s="92">
        <f t="shared" si="3"/>
        <v>0</v>
      </c>
      <c r="H63" s="86" t="s">
        <v>28</v>
      </c>
      <c r="I63" s="86" t="s">
        <v>77</v>
      </c>
      <c r="J63" s="93" t="s">
        <v>78</v>
      </c>
    </row>
    <row r="64" spans="1:10" s="118" customFormat="1" ht="15.75" customHeight="1" x14ac:dyDescent="0.3">
      <c r="A64" s="87">
        <v>2</v>
      </c>
      <c r="B64" s="88"/>
      <c r="C64" s="107" t="s">
        <v>250</v>
      </c>
      <c r="D64" s="105" t="s">
        <v>26</v>
      </c>
      <c r="E64" s="109" t="s">
        <v>364</v>
      </c>
      <c r="F64" s="18">
        <v>19.95</v>
      </c>
      <c r="G64" s="92">
        <f t="shared" si="3"/>
        <v>0</v>
      </c>
      <c r="H64" s="86" t="s">
        <v>28</v>
      </c>
      <c r="I64" s="86" t="s">
        <v>252</v>
      </c>
      <c r="J64" s="117" t="s">
        <v>253</v>
      </c>
    </row>
    <row r="65" spans="1:10" s="4" customFormat="1" ht="23.25" customHeight="1" x14ac:dyDescent="0.3">
      <c r="A65" s="386" t="s">
        <v>95</v>
      </c>
      <c r="B65" s="387"/>
      <c r="C65" s="387"/>
      <c r="D65" s="387"/>
      <c r="E65" s="387"/>
      <c r="F65" s="388"/>
      <c r="G65" s="100">
        <f>SUM(G38:G64)</f>
        <v>0</v>
      </c>
      <c r="H65" s="86"/>
      <c r="I65" s="86" t="s">
        <v>209</v>
      </c>
    </row>
    <row r="66" spans="1:10" s="4" customFormat="1" ht="15" customHeight="1" x14ac:dyDescent="0.25">
      <c r="A66" s="389" t="s">
        <v>210</v>
      </c>
      <c r="B66" s="389"/>
      <c r="C66" s="389"/>
      <c r="D66" s="389"/>
      <c r="E66" s="389"/>
      <c r="F66" s="389"/>
      <c r="G66" s="389"/>
      <c r="H66" s="86"/>
      <c r="I66" s="86" t="s">
        <v>209</v>
      </c>
    </row>
    <row r="67" spans="1:10" s="4" customFormat="1" ht="14.25" customHeight="1" x14ac:dyDescent="0.25">
      <c r="A67" s="390"/>
      <c r="B67" s="390"/>
      <c r="C67" s="390"/>
      <c r="D67" s="390"/>
      <c r="E67" s="390"/>
      <c r="F67" s="390"/>
      <c r="G67" s="390"/>
      <c r="H67" s="86"/>
      <c r="I67" s="86" t="s">
        <v>209</v>
      </c>
    </row>
    <row r="68" spans="1:10" s="86" customFormat="1" ht="30.75" customHeight="1" x14ac:dyDescent="0.25">
      <c r="A68" s="12" t="s">
        <v>98</v>
      </c>
      <c r="B68" s="12" t="s">
        <v>20</v>
      </c>
      <c r="C68" s="12" t="s">
        <v>21</v>
      </c>
      <c r="D68" s="12" t="s">
        <v>22</v>
      </c>
      <c r="E68" s="12" t="s">
        <v>23</v>
      </c>
      <c r="F68" s="12" t="s">
        <v>24</v>
      </c>
      <c r="G68" s="12" t="s">
        <v>25</v>
      </c>
    </row>
    <row r="69" spans="1:10" s="86" customFormat="1" ht="15" customHeight="1" x14ac:dyDescent="0.25">
      <c r="A69" s="87">
        <v>1</v>
      </c>
      <c r="B69" s="15"/>
      <c r="C69" s="119" t="str">
        <f>HYPERLINK(I69,J69)</f>
        <v>470153-640</v>
      </c>
      <c r="D69" s="87" t="s">
        <v>229</v>
      </c>
      <c r="E69" s="90" t="s">
        <v>365</v>
      </c>
      <c r="F69" s="18">
        <v>21.5</v>
      </c>
      <c r="G69" s="92">
        <f>B69*F69</f>
        <v>0</v>
      </c>
      <c r="H69" s="86" t="s">
        <v>28</v>
      </c>
      <c r="I69" s="86" t="s">
        <v>231</v>
      </c>
      <c r="J69" s="120" t="s">
        <v>232</v>
      </c>
    </row>
    <row r="70" spans="1:10" s="86" customFormat="1" ht="15" customHeight="1" x14ac:dyDescent="0.25">
      <c r="A70" s="87">
        <v>1</v>
      </c>
      <c r="B70" s="15"/>
      <c r="C70" s="119" t="str">
        <f>HYPERLINK(I70,J70)</f>
        <v>470018-304</v>
      </c>
      <c r="D70" s="87" t="s">
        <v>229</v>
      </c>
      <c r="E70" s="90" t="s">
        <v>366</v>
      </c>
      <c r="F70" s="18">
        <v>21.5</v>
      </c>
      <c r="G70" s="92">
        <f>B70*F70</f>
        <v>0</v>
      </c>
      <c r="H70" s="86" t="s">
        <v>28</v>
      </c>
      <c r="I70" s="86" t="s">
        <v>234</v>
      </c>
      <c r="J70" s="120" t="s">
        <v>235</v>
      </c>
    </row>
    <row r="71" spans="1:10" s="86" customFormat="1" ht="15" customHeight="1" x14ac:dyDescent="0.25">
      <c r="A71" s="111">
        <v>1</v>
      </c>
      <c r="B71" s="23"/>
      <c r="C71" s="119" t="str">
        <f>HYPERLINK(I71,J71)</f>
        <v>470225-214</v>
      </c>
      <c r="D71" s="111" t="s">
        <v>229</v>
      </c>
      <c r="E71" s="112" t="s">
        <v>367</v>
      </c>
      <c r="F71" s="18">
        <v>21.5</v>
      </c>
      <c r="G71" s="92">
        <f>B71*F71</f>
        <v>0</v>
      </c>
      <c r="H71" s="86" t="s">
        <v>28</v>
      </c>
      <c r="I71" s="86" t="s">
        <v>237</v>
      </c>
      <c r="J71" s="121" t="s">
        <v>238</v>
      </c>
    </row>
    <row r="72" spans="1:10" s="86" customFormat="1" ht="15" customHeight="1" x14ac:dyDescent="0.25">
      <c r="A72" s="87">
        <v>1</v>
      </c>
      <c r="B72" s="15"/>
      <c r="C72" s="119" t="str">
        <f>HYPERLINK(I72,J72)</f>
        <v>470180-036</v>
      </c>
      <c r="D72" s="111" t="s">
        <v>68</v>
      </c>
      <c r="E72" s="112" t="s">
        <v>368</v>
      </c>
      <c r="F72" s="18">
        <v>13.95</v>
      </c>
      <c r="G72" s="92">
        <f>B72*F72</f>
        <v>0</v>
      </c>
      <c r="H72" s="86" t="s">
        <v>28</v>
      </c>
      <c r="I72" s="86" t="s">
        <v>369</v>
      </c>
      <c r="J72" s="121" t="s">
        <v>370</v>
      </c>
    </row>
    <row r="73" spans="1:10" s="86" customFormat="1" x14ac:dyDescent="0.25">
      <c r="A73" s="87"/>
      <c r="B73" s="15"/>
      <c r="C73" s="119" t="s">
        <v>371</v>
      </c>
      <c r="D73" s="111"/>
      <c r="E73" s="112" t="s">
        <v>372</v>
      </c>
      <c r="F73" s="18"/>
      <c r="G73" s="92"/>
    </row>
    <row r="74" spans="1:10" s="86" customFormat="1" ht="15" customHeight="1" x14ac:dyDescent="0.25">
      <c r="A74" s="87">
        <v>1</v>
      </c>
      <c r="B74" s="15"/>
      <c r="C74" s="119" t="str">
        <f t="shared" ref="C74:C83" si="4">HYPERLINK(I74,J74)</f>
        <v>470180-090</v>
      </c>
      <c r="D74" s="111" t="s">
        <v>68</v>
      </c>
      <c r="E74" s="112" t="s">
        <v>373</v>
      </c>
      <c r="F74" s="18">
        <v>25.95</v>
      </c>
      <c r="G74" s="92">
        <f>F74*B74</f>
        <v>0</v>
      </c>
      <c r="H74" s="86" t="s">
        <v>28</v>
      </c>
      <c r="I74" s="86" t="s">
        <v>374</v>
      </c>
      <c r="J74" s="121" t="s">
        <v>375</v>
      </c>
    </row>
    <row r="75" spans="1:10" s="86" customFormat="1" ht="15" customHeight="1" x14ac:dyDescent="0.25">
      <c r="A75" s="87">
        <v>2</v>
      </c>
      <c r="B75" s="15"/>
      <c r="C75" s="119" t="str">
        <f t="shared" si="4"/>
        <v>470206-456</v>
      </c>
      <c r="D75" s="87" t="s">
        <v>68</v>
      </c>
      <c r="E75" s="90" t="s">
        <v>376</v>
      </c>
      <c r="F75" s="18">
        <v>3.25</v>
      </c>
      <c r="G75" s="92">
        <f t="shared" ref="G75:G83" si="5">B75*F75</f>
        <v>0</v>
      </c>
      <c r="H75" s="86" t="s">
        <v>28</v>
      </c>
      <c r="I75" s="86" t="s">
        <v>377</v>
      </c>
      <c r="J75" s="120" t="s">
        <v>378</v>
      </c>
    </row>
    <row r="76" spans="1:10" s="86" customFormat="1" ht="15" customHeight="1" x14ac:dyDescent="0.25">
      <c r="A76" s="87">
        <v>1</v>
      </c>
      <c r="B76" s="15"/>
      <c r="C76" s="119" t="str">
        <f t="shared" si="4"/>
        <v>470145-790</v>
      </c>
      <c r="D76" s="87" t="s">
        <v>229</v>
      </c>
      <c r="E76" s="90" t="s">
        <v>379</v>
      </c>
      <c r="F76" s="18">
        <v>5.75</v>
      </c>
      <c r="G76" s="92">
        <f t="shared" si="5"/>
        <v>0</v>
      </c>
      <c r="H76" s="86" t="s">
        <v>28</v>
      </c>
      <c r="I76" s="86" t="s">
        <v>380</v>
      </c>
      <c r="J76" s="120" t="s">
        <v>381</v>
      </c>
    </row>
    <row r="77" spans="1:10" s="4" customFormat="1" ht="15" customHeight="1" x14ac:dyDescent="0.25">
      <c r="A77" s="87">
        <v>1</v>
      </c>
      <c r="B77" s="15"/>
      <c r="C77" s="119" t="str">
        <f t="shared" si="4"/>
        <v>470148-658</v>
      </c>
      <c r="D77" s="87" t="s">
        <v>229</v>
      </c>
      <c r="E77" s="90" t="s">
        <v>382</v>
      </c>
      <c r="F77" s="18">
        <v>5.35</v>
      </c>
      <c r="G77" s="92">
        <f t="shared" si="5"/>
        <v>0</v>
      </c>
      <c r="H77" s="86" t="s">
        <v>28</v>
      </c>
      <c r="I77" s="86" t="s">
        <v>383</v>
      </c>
      <c r="J77" s="120" t="s">
        <v>384</v>
      </c>
    </row>
    <row r="78" spans="1:10" s="4" customFormat="1" ht="15" customHeight="1" x14ac:dyDescent="0.25">
      <c r="A78" s="87">
        <v>3</v>
      </c>
      <c r="B78" s="15"/>
      <c r="C78" s="119" t="str">
        <f t="shared" si="4"/>
        <v>470177-374</v>
      </c>
      <c r="D78" s="87" t="s">
        <v>68</v>
      </c>
      <c r="E78" s="122" t="s">
        <v>385</v>
      </c>
      <c r="F78" s="18">
        <v>23.25</v>
      </c>
      <c r="G78" s="92">
        <f t="shared" si="5"/>
        <v>0</v>
      </c>
      <c r="H78" s="86" t="s">
        <v>28</v>
      </c>
      <c r="I78" s="86" t="s">
        <v>386</v>
      </c>
      <c r="J78" s="120" t="s">
        <v>387</v>
      </c>
    </row>
    <row r="79" spans="1:10" s="4" customFormat="1" ht="15" customHeight="1" x14ac:dyDescent="0.25">
      <c r="A79" s="87">
        <v>1</v>
      </c>
      <c r="B79" s="15"/>
      <c r="C79" s="119" t="str">
        <f t="shared" si="4"/>
        <v>470152-246</v>
      </c>
      <c r="D79" s="87" t="s">
        <v>246</v>
      </c>
      <c r="E79" s="90" t="s">
        <v>247</v>
      </c>
      <c r="F79" s="18">
        <v>27.95</v>
      </c>
      <c r="G79" s="92">
        <f t="shared" si="5"/>
        <v>0</v>
      </c>
      <c r="H79" s="86" t="s">
        <v>28</v>
      </c>
      <c r="I79" s="86" t="s">
        <v>248</v>
      </c>
      <c r="J79" s="120" t="s">
        <v>249</v>
      </c>
    </row>
    <row r="80" spans="1:10" s="4" customFormat="1" ht="15" customHeight="1" x14ac:dyDescent="0.25">
      <c r="A80" s="87">
        <v>4</v>
      </c>
      <c r="B80" s="15"/>
      <c r="C80" s="119" t="str">
        <f t="shared" si="4"/>
        <v>470177-318</v>
      </c>
      <c r="D80" s="87" t="s">
        <v>68</v>
      </c>
      <c r="E80" s="90" t="s">
        <v>388</v>
      </c>
      <c r="F80" s="18">
        <v>15.95</v>
      </c>
      <c r="G80" s="92">
        <f t="shared" si="5"/>
        <v>0</v>
      </c>
      <c r="H80" s="86" t="s">
        <v>28</v>
      </c>
      <c r="I80" s="86" t="s">
        <v>389</v>
      </c>
      <c r="J80" s="120" t="s">
        <v>390</v>
      </c>
    </row>
    <row r="81" spans="1:10" s="4" customFormat="1" ht="15" customHeight="1" x14ac:dyDescent="0.25">
      <c r="A81" s="87">
        <v>1</v>
      </c>
      <c r="B81" s="15"/>
      <c r="C81" s="119" t="str">
        <f t="shared" si="4"/>
        <v>470150-576</v>
      </c>
      <c r="D81" s="87" t="s">
        <v>229</v>
      </c>
      <c r="E81" s="90" t="s">
        <v>391</v>
      </c>
      <c r="F81" s="18">
        <v>15.9</v>
      </c>
      <c r="G81" s="92">
        <f t="shared" si="5"/>
        <v>0</v>
      </c>
      <c r="H81" s="86" t="s">
        <v>28</v>
      </c>
      <c r="I81" s="86" t="s">
        <v>392</v>
      </c>
      <c r="J81" s="120" t="s">
        <v>393</v>
      </c>
    </row>
    <row r="82" spans="1:10" s="4" customFormat="1" ht="15" customHeight="1" x14ac:dyDescent="0.25">
      <c r="A82" s="87">
        <v>1</v>
      </c>
      <c r="B82" s="15"/>
      <c r="C82" s="119" t="str">
        <f t="shared" si="4"/>
        <v>470145-010</v>
      </c>
      <c r="D82" s="87" t="s">
        <v>394</v>
      </c>
      <c r="E82" s="90" t="s">
        <v>395</v>
      </c>
      <c r="F82" s="18">
        <v>19.75</v>
      </c>
      <c r="G82" s="92">
        <f t="shared" si="5"/>
        <v>0</v>
      </c>
      <c r="H82" s="86" t="s">
        <v>28</v>
      </c>
      <c r="I82" s="86" t="s">
        <v>396</v>
      </c>
      <c r="J82" s="120" t="s">
        <v>397</v>
      </c>
    </row>
    <row r="83" spans="1:10" s="118" customFormat="1" ht="15" customHeight="1" x14ac:dyDescent="0.3">
      <c r="A83" s="87">
        <v>1</v>
      </c>
      <c r="B83" s="15"/>
      <c r="C83" s="119" t="str">
        <f t="shared" si="4"/>
        <v>470150-426</v>
      </c>
      <c r="D83" s="87" t="s">
        <v>68</v>
      </c>
      <c r="E83" s="90" t="s">
        <v>398</v>
      </c>
      <c r="F83" s="18">
        <v>21.5</v>
      </c>
      <c r="G83" s="92">
        <f t="shared" si="5"/>
        <v>0</v>
      </c>
      <c r="H83" s="86" t="s">
        <v>28</v>
      </c>
      <c r="I83" s="86" t="s">
        <v>399</v>
      </c>
      <c r="J83" s="120" t="s">
        <v>400</v>
      </c>
    </row>
    <row r="84" spans="1:10" s="4" customFormat="1" ht="18" customHeight="1" x14ac:dyDescent="0.3">
      <c r="A84" s="386" t="s">
        <v>95</v>
      </c>
      <c r="B84" s="387"/>
      <c r="C84" s="387"/>
      <c r="D84" s="387"/>
      <c r="E84" s="387"/>
      <c r="F84" s="388"/>
      <c r="G84" s="100">
        <f>SUM(G69:G83)</f>
        <v>0</v>
      </c>
    </row>
    <row r="85" spans="1:10" s="4" customFormat="1" ht="13.8" x14ac:dyDescent="0.25">
      <c r="A85" s="123"/>
      <c r="C85" s="124"/>
    </row>
    <row r="86" spans="1:10" s="4" customFormat="1" ht="13.8" x14ac:dyDescent="0.25">
      <c r="A86" s="123"/>
      <c r="C86" s="124"/>
    </row>
    <row r="87" spans="1:10" s="4" customFormat="1" ht="17.399999999999999" x14ac:dyDescent="0.3">
      <c r="A87" s="372" t="s">
        <v>294</v>
      </c>
      <c r="B87" s="373"/>
      <c r="C87" s="373"/>
      <c r="D87" s="373"/>
      <c r="E87" s="373"/>
      <c r="F87" s="374"/>
      <c r="G87" s="125">
        <f>SUM(G32,G65,G84)</f>
        <v>0</v>
      </c>
    </row>
    <row r="88" spans="1:10" s="4" customFormat="1" ht="17.399999999999999" x14ac:dyDescent="0.3">
      <c r="A88" s="126" t="s">
        <v>295</v>
      </c>
      <c r="B88" s="127"/>
      <c r="C88" s="128"/>
      <c r="D88" s="127"/>
      <c r="E88" s="127"/>
      <c r="F88" s="129" t="s">
        <v>296</v>
      </c>
      <c r="G88" s="130">
        <f>(G87*0.1)</f>
        <v>0</v>
      </c>
    </row>
    <row r="89" spans="1:10" s="4" customFormat="1" ht="17.399999999999999" x14ac:dyDescent="0.3">
      <c r="A89" s="368"/>
      <c r="B89" s="369"/>
      <c r="C89" s="369"/>
      <c r="D89" s="369"/>
      <c r="E89" s="370" t="s">
        <v>401</v>
      </c>
      <c r="F89" s="371"/>
      <c r="G89" s="131"/>
    </row>
    <row r="90" spans="1:10" s="4" customFormat="1" ht="17.399999999999999" x14ac:dyDescent="0.3">
      <c r="A90" s="372" t="s">
        <v>298</v>
      </c>
      <c r="B90" s="373"/>
      <c r="C90" s="373"/>
      <c r="D90" s="373"/>
      <c r="E90" s="373"/>
      <c r="F90" s="374"/>
      <c r="G90" s="132">
        <f>+(G87-G88)</f>
        <v>0</v>
      </c>
    </row>
    <row r="91" spans="1:10" s="4" customFormat="1" ht="13.8" x14ac:dyDescent="0.25">
      <c r="C91" s="124"/>
    </row>
    <row r="92" spans="1:10" s="4" customFormat="1" ht="14.25" customHeight="1" x14ac:dyDescent="0.25">
      <c r="A92" s="375" t="s">
        <v>402</v>
      </c>
      <c r="B92" s="376"/>
      <c r="C92" s="376"/>
      <c r="D92" s="376"/>
      <c r="E92" s="376"/>
      <c r="F92" s="376"/>
      <c r="G92" s="377"/>
    </row>
    <row r="93" spans="1:10" s="4" customFormat="1" ht="13.8" x14ac:dyDescent="0.25">
      <c r="A93" s="378"/>
      <c r="B93" s="379"/>
      <c r="C93" s="379"/>
      <c r="D93" s="379"/>
      <c r="E93" s="379"/>
      <c r="F93" s="379"/>
      <c r="G93" s="380"/>
    </row>
    <row r="94" spans="1:10" s="4" customFormat="1" ht="13.8" x14ac:dyDescent="0.25">
      <c r="A94" s="378"/>
      <c r="B94" s="379"/>
      <c r="C94" s="379"/>
      <c r="D94" s="379"/>
      <c r="E94" s="379"/>
      <c r="F94" s="379"/>
      <c r="G94" s="380"/>
    </row>
    <row r="95" spans="1:10" s="4" customFormat="1" ht="13.8" x14ac:dyDescent="0.25">
      <c r="A95" s="378"/>
      <c r="B95" s="379"/>
      <c r="C95" s="379"/>
      <c r="D95" s="379"/>
      <c r="E95" s="379"/>
      <c r="F95" s="379"/>
      <c r="G95" s="380"/>
    </row>
    <row r="96" spans="1:10" s="4" customFormat="1" ht="13.8" x14ac:dyDescent="0.25">
      <c r="A96" s="378"/>
      <c r="B96" s="379"/>
      <c r="C96" s="379"/>
      <c r="D96" s="379"/>
      <c r="E96" s="379"/>
      <c r="F96" s="379"/>
      <c r="G96" s="380"/>
    </row>
    <row r="97" spans="1:7" s="4" customFormat="1" ht="13.8" x14ac:dyDescent="0.25">
      <c r="A97" s="378"/>
      <c r="B97" s="379"/>
      <c r="C97" s="379"/>
      <c r="D97" s="379"/>
      <c r="E97" s="379"/>
      <c r="F97" s="379"/>
      <c r="G97" s="380"/>
    </row>
    <row r="98" spans="1:7" s="4" customFormat="1" ht="13.8" x14ac:dyDescent="0.25">
      <c r="A98" s="378"/>
      <c r="B98" s="379"/>
      <c r="C98" s="379"/>
      <c r="D98" s="379"/>
      <c r="E98" s="379"/>
      <c r="F98" s="379"/>
      <c r="G98" s="380"/>
    </row>
    <row r="99" spans="1:7" s="4" customFormat="1" ht="13.8" x14ac:dyDescent="0.25">
      <c r="A99" s="378"/>
      <c r="B99" s="379"/>
      <c r="C99" s="379"/>
      <c r="D99" s="379"/>
      <c r="E99" s="379"/>
      <c r="F99" s="379"/>
      <c r="G99" s="380"/>
    </row>
    <row r="100" spans="1:7" s="4" customFormat="1" ht="13.8" x14ac:dyDescent="0.25">
      <c r="A100" s="378"/>
      <c r="B100" s="379"/>
      <c r="C100" s="379"/>
      <c r="D100" s="379"/>
      <c r="E100" s="379"/>
      <c r="F100" s="379"/>
      <c r="G100" s="380"/>
    </row>
    <row r="101" spans="1:7" s="4" customFormat="1" ht="13.8" x14ac:dyDescent="0.25">
      <c r="A101" s="381"/>
      <c r="B101" s="382"/>
      <c r="C101" s="382"/>
      <c r="D101" s="382"/>
      <c r="E101" s="382"/>
      <c r="F101" s="382"/>
      <c r="G101" s="383"/>
    </row>
    <row r="102" spans="1:7" x14ac:dyDescent="0.3">
      <c r="A102" s="1"/>
    </row>
    <row r="103" spans="1:7" x14ac:dyDescent="0.3">
      <c r="A103" s="1"/>
    </row>
    <row r="104" spans="1:7" x14ac:dyDescent="0.3">
      <c r="A104" s="1"/>
    </row>
    <row r="105" spans="1:7" x14ac:dyDescent="0.3">
      <c r="A105" s="1"/>
    </row>
    <row r="106" spans="1:7" x14ac:dyDescent="0.3">
      <c r="A106" s="1"/>
    </row>
    <row r="107" spans="1:7" x14ac:dyDescent="0.3">
      <c r="A107" s="1"/>
    </row>
    <row r="108" spans="1:7" x14ac:dyDescent="0.3">
      <c r="A108" s="1"/>
    </row>
    <row r="109" spans="1:7" x14ac:dyDescent="0.3">
      <c r="A109" s="1"/>
    </row>
    <row r="110" spans="1:7" x14ac:dyDescent="0.3">
      <c r="A110" s="1"/>
    </row>
    <row r="111" spans="1:7" x14ac:dyDescent="0.3">
      <c r="A111" s="1"/>
    </row>
    <row r="112" spans="1:7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</sheetData>
  <mergeCells count="47">
    <mergeCell ref="A10:B10"/>
    <mergeCell ref="C10:F10"/>
    <mergeCell ref="A1:G1"/>
    <mergeCell ref="A2:G2"/>
    <mergeCell ref="A3:G3"/>
    <mergeCell ref="A4:G4"/>
    <mergeCell ref="A5:G5"/>
    <mergeCell ref="A6:G6"/>
    <mergeCell ref="A7:F7"/>
    <mergeCell ref="A8:B8"/>
    <mergeCell ref="C8:F8"/>
    <mergeCell ref="A9:B9"/>
    <mergeCell ref="C9:F9"/>
    <mergeCell ref="A11:B11"/>
    <mergeCell ref="C11:F11"/>
    <mergeCell ref="A12:B12"/>
    <mergeCell ref="C12:F12"/>
    <mergeCell ref="A13:D13"/>
    <mergeCell ref="E13:F13"/>
    <mergeCell ref="A14:D14"/>
    <mergeCell ref="E14:F14"/>
    <mergeCell ref="A15:D15"/>
    <mergeCell ref="E15:F15"/>
    <mergeCell ref="A16:D16"/>
    <mergeCell ref="E16:F16"/>
    <mergeCell ref="A32:F32"/>
    <mergeCell ref="A17:D17"/>
    <mergeCell ref="E17:F17"/>
    <mergeCell ref="A18:D18"/>
    <mergeCell ref="E18:F18"/>
    <mergeCell ref="A19:D19"/>
    <mergeCell ref="E19:F19"/>
    <mergeCell ref="A20:B20"/>
    <mergeCell ref="C20:D20"/>
    <mergeCell ref="A21:B21"/>
    <mergeCell ref="C21:D21"/>
    <mergeCell ref="A23:G23"/>
    <mergeCell ref="A89:D89"/>
    <mergeCell ref="E89:F89"/>
    <mergeCell ref="A90:F90"/>
    <mergeCell ref="A92:G101"/>
    <mergeCell ref="A34:G34"/>
    <mergeCell ref="A35:G36"/>
    <mergeCell ref="A65:F65"/>
    <mergeCell ref="A66:G67"/>
    <mergeCell ref="A84:F84"/>
    <mergeCell ref="A87:F87"/>
  </mergeCells>
  <hyperlinks>
    <hyperlink ref="C63" r:id="rId1"/>
  </hyperlinks>
  <printOptions horizontalCentered="1" verticalCentered="1"/>
  <pageMargins left="0.25" right="0.25" top="0.75" bottom="0.75" header="0.3" footer="0.3"/>
  <pageSetup scale="90" fitToHeight="2" orientation="portrait" r:id="rId2"/>
  <headerFooter>
    <oddFooter>&amp;CCurriculum for Agricultural Science Education © 2020 AFNR – Ward's – Page &amp;P</oddFooter>
  </headerFooter>
  <rowBreaks count="2" manualBreakCount="2">
    <brk id="33" max="6" man="1"/>
    <brk id="65" max="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showGridLines="0" zoomScaleNormal="100" workbookViewId="0">
      <selection activeCell="F63" sqref="F63:F75"/>
    </sheetView>
  </sheetViews>
  <sheetFormatPr defaultRowHeight="14.4" x14ac:dyDescent="0.3"/>
  <cols>
    <col min="1" max="1" width="13.21875" customWidth="1"/>
    <col min="2" max="2" width="10.21875" customWidth="1"/>
    <col min="3" max="3" width="11.77734375" customWidth="1"/>
    <col min="5" max="5" width="50.21875" customWidth="1"/>
    <col min="6" max="6" width="19" customWidth="1"/>
    <col min="7" max="7" width="20.21875" customWidth="1"/>
    <col min="8" max="10" width="0" hidden="1" customWidth="1"/>
  </cols>
  <sheetData>
    <row r="1" spans="1:7" ht="76.5" customHeight="1" x14ac:dyDescent="0.3">
      <c r="A1" s="414"/>
      <c r="B1" s="361"/>
      <c r="C1" s="361"/>
      <c r="D1" s="361"/>
      <c r="E1" s="361"/>
      <c r="F1" s="361"/>
      <c r="G1" s="361"/>
    </row>
    <row r="2" spans="1:7" ht="56.25" customHeight="1" x14ac:dyDescent="0.4">
      <c r="A2" s="416" t="s">
        <v>403</v>
      </c>
      <c r="B2" s="416"/>
      <c r="C2" s="416"/>
      <c r="D2" s="416"/>
      <c r="E2" s="416"/>
      <c r="F2" s="416"/>
      <c r="G2" s="417"/>
    </row>
    <row r="3" spans="1:7" ht="26.25" customHeight="1" x14ac:dyDescent="0.4">
      <c r="A3" s="416" t="s">
        <v>1</v>
      </c>
      <c r="B3" s="416"/>
      <c r="C3" s="416"/>
      <c r="D3" s="416"/>
      <c r="E3" s="416"/>
      <c r="F3" s="416"/>
      <c r="G3" s="418"/>
    </row>
    <row r="4" spans="1:7" ht="22.8" x14ac:dyDescent="0.4">
      <c r="A4" s="419" t="s">
        <v>2</v>
      </c>
      <c r="B4" s="420"/>
      <c r="C4" s="420"/>
      <c r="D4" s="420"/>
      <c r="E4" s="420"/>
      <c r="F4" s="420"/>
      <c r="G4" s="420"/>
    </row>
    <row r="5" spans="1:7" ht="22.8" x14ac:dyDescent="0.4">
      <c r="A5" s="419" t="s">
        <v>3</v>
      </c>
      <c r="B5" s="419"/>
      <c r="C5" s="419"/>
      <c r="D5" s="419"/>
      <c r="E5" s="419"/>
      <c r="F5" s="419"/>
      <c r="G5" s="419"/>
    </row>
    <row r="6" spans="1:7" ht="45.75" customHeight="1" x14ac:dyDescent="0.4">
      <c r="A6" s="419" t="s">
        <v>404</v>
      </c>
      <c r="B6" s="419"/>
      <c r="C6" s="419"/>
      <c r="D6" s="419"/>
      <c r="E6" s="419"/>
      <c r="F6" s="419"/>
      <c r="G6" s="419"/>
    </row>
    <row r="7" spans="1:7" ht="26.25" customHeight="1" x14ac:dyDescent="0.4">
      <c r="A7" s="409" t="s">
        <v>5</v>
      </c>
      <c r="B7" s="410"/>
      <c r="C7" s="410"/>
      <c r="D7" s="410"/>
      <c r="E7" s="410"/>
      <c r="F7" s="411"/>
      <c r="G7" s="3"/>
    </row>
    <row r="8" spans="1:7" ht="16.5" customHeight="1" x14ac:dyDescent="0.4">
      <c r="A8" s="349" t="s">
        <v>6</v>
      </c>
      <c r="B8" s="350"/>
      <c r="C8" s="351"/>
      <c r="D8" s="352"/>
      <c r="E8" s="352"/>
      <c r="F8" s="352"/>
      <c r="G8" s="3"/>
    </row>
    <row r="9" spans="1:7" ht="16.5" customHeight="1" x14ac:dyDescent="0.4">
      <c r="A9" s="349" t="s">
        <v>7</v>
      </c>
      <c r="B9" s="350"/>
      <c r="C9" s="351"/>
      <c r="D9" s="352"/>
      <c r="E9" s="352"/>
      <c r="F9" s="352"/>
      <c r="G9" s="3"/>
    </row>
    <row r="10" spans="1:7" ht="16.5" customHeight="1" x14ac:dyDescent="0.4">
      <c r="A10" s="349" t="s">
        <v>8</v>
      </c>
      <c r="B10" s="350"/>
      <c r="C10" s="412"/>
      <c r="D10" s="413"/>
      <c r="E10" s="413"/>
      <c r="F10" s="413"/>
      <c r="G10" s="3"/>
    </row>
    <row r="11" spans="1:7" ht="17.25" customHeight="1" x14ac:dyDescent="0.4">
      <c r="A11" s="349" t="s">
        <v>405</v>
      </c>
      <c r="B11" s="350"/>
      <c r="C11" s="351"/>
      <c r="D11" s="352"/>
      <c r="E11" s="352"/>
      <c r="F11" s="352"/>
      <c r="G11" s="3"/>
    </row>
    <row r="12" spans="1:7" s="4" customFormat="1" ht="15" customHeight="1" x14ac:dyDescent="0.4">
      <c r="A12" s="349" t="s">
        <v>10</v>
      </c>
      <c r="B12" s="350"/>
      <c r="C12" s="351"/>
      <c r="D12" s="352"/>
      <c r="E12" s="352"/>
      <c r="F12" s="352"/>
      <c r="G12" s="3"/>
    </row>
    <row r="13" spans="1:7" ht="17.25" customHeight="1" x14ac:dyDescent="0.4">
      <c r="A13" s="405" t="s">
        <v>11</v>
      </c>
      <c r="B13" s="406"/>
      <c r="C13" s="406"/>
      <c r="D13" s="407"/>
      <c r="E13" s="405" t="s">
        <v>12</v>
      </c>
      <c r="F13" s="408"/>
      <c r="G13" s="3"/>
    </row>
    <row r="14" spans="1:7" ht="17.25" customHeight="1" x14ac:dyDescent="0.4">
      <c r="A14" s="401"/>
      <c r="B14" s="402"/>
      <c r="C14" s="402"/>
      <c r="D14" s="403"/>
      <c r="E14" s="404"/>
      <c r="F14" s="403"/>
      <c r="G14" s="3"/>
    </row>
    <row r="15" spans="1:7" ht="16.5" customHeight="1" x14ac:dyDescent="0.4">
      <c r="A15" s="396" t="s">
        <v>13</v>
      </c>
      <c r="B15" s="399"/>
      <c r="C15" s="399"/>
      <c r="D15" s="397"/>
      <c r="E15" s="396" t="s">
        <v>14</v>
      </c>
      <c r="F15" s="400"/>
      <c r="G15" s="3"/>
    </row>
    <row r="16" spans="1:7" ht="17.25" customHeight="1" x14ac:dyDescent="0.4">
      <c r="A16" s="401"/>
      <c r="B16" s="402"/>
      <c r="C16" s="402"/>
      <c r="D16" s="403"/>
      <c r="E16" s="404"/>
      <c r="F16" s="403"/>
      <c r="G16" s="3"/>
    </row>
    <row r="17" spans="1:10" ht="18.75" customHeight="1" x14ac:dyDescent="0.4">
      <c r="A17" s="396" t="s">
        <v>14</v>
      </c>
      <c r="B17" s="399"/>
      <c r="C17" s="399"/>
      <c r="D17" s="397"/>
      <c r="E17" s="396" t="s">
        <v>14</v>
      </c>
      <c r="F17" s="400"/>
      <c r="G17" s="3"/>
    </row>
    <row r="18" spans="1:10" ht="17.25" customHeight="1" x14ac:dyDescent="0.4">
      <c r="A18" s="401"/>
      <c r="B18" s="402"/>
      <c r="C18" s="402"/>
      <c r="D18" s="403"/>
      <c r="E18" s="404"/>
      <c r="F18" s="403"/>
      <c r="G18" s="3"/>
    </row>
    <row r="19" spans="1:10" ht="17.25" customHeight="1" x14ac:dyDescent="0.4">
      <c r="A19" s="396" t="s">
        <v>15</v>
      </c>
      <c r="B19" s="399"/>
      <c r="C19" s="399"/>
      <c r="D19" s="397"/>
      <c r="E19" s="396" t="s">
        <v>15</v>
      </c>
      <c r="F19" s="400"/>
      <c r="G19" s="3"/>
    </row>
    <row r="20" spans="1:10" ht="16.5" customHeight="1" x14ac:dyDescent="0.4">
      <c r="A20" s="351"/>
      <c r="B20" s="391"/>
      <c r="C20" s="392"/>
      <c r="D20" s="393"/>
      <c r="E20" s="80"/>
      <c r="F20" s="81"/>
      <c r="G20" s="3"/>
    </row>
    <row r="21" spans="1:10" ht="18" customHeight="1" x14ac:dyDescent="0.4">
      <c r="A21" s="394" t="s">
        <v>16</v>
      </c>
      <c r="B21" s="395"/>
      <c r="C21" s="396" t="s">
        <v>17</v>
      </c>
      <c r="D21" s="397"/>
      <c r="E21" s="82" t="s">
        <v>16</v>
      </c>
      <c r="F21" s="82" t="s">
        <v>17</v>
      </c>
      <c r="G21" s="3"/>
    </row>
    <row r="22" spans="1:10" ht="24.6" x14ac:dyDescent="0.4">
      <c r="A22" s="83"/>
      <c r="B22" s="84"/>
      <c r="C22" s="134"/>
      <c r="D22" s="84"/>
      <c r="E22" s="83"/>
      <c r="F22" s="83"/>
      <c r="G22" s="3"/>
    </row>
    <row r="23" spans="1:10" ht="30" x14ac:dyDescent="0.5">
      <c r="A23" s="323" t="s">
        <v>18</v>
      </c>
      <c r="B23" s="323"/>
      <c r="C23" s="323"/>
      <c r="D23" s="323"/>
      <c r="E23" s="323"/>
      <c r="F23" s="323"/>
      <c r="G23" s="398"/>
    </row>
    <row r="24" spans="1:10" ht="26.4" x14ac:dyDescent="0.3">
      <c r="A24" s="11" t="s">
        <v>19</v>
      </c>
      <c r="B24" s="12" t="s">
        <v>20</v>
      </c>
      <c r="C24" s="12" t="s">
        <v>21</v>
      </c>
      <c r="D24" s="12" t="s">
        <v>22</v>
      </c>
      <c r="E24" s="12" t="s">
        <v>23</v>
      </c>
      <c r="F24" s="12" t="s">
        <v>24</v>
      </c>
      <c r="G24" s="12" t="s">
        <v>25</v>
      </c>
    </row>
    <row r="25" spans="1:10" x14ac:dyDescent="0.3">
      <c r="A25" s="87">
        <v>10</v>
      </c>
      <c r="B25" s="135"/>
      <c r="C25" s="136" t="str">
        <f>HYPERLINK(I25,J25)</f>
        <v>470003-234</v>
      </c>
      <c r="D25" s="137" t="s">
        <v>26</v>
      </c>
      <c r="E25" s="137" t="s">
        <v>406</v>
      </c>
      <c r="F25" s="18">
        <f>VLOOKUP(C25:C33,[2]Sheet1!$D:$F,3,FALSE)</f>
        <v>369.95</v>
      </c>
      <c r="G25" s="92">
        <f>B25*F25</f>
        <v>0</v>
      </c>
      <c r="H25" t="s">
        <v>28</v>
      </c>
      <c r="I25" t="s">
        <v>303</v>
      </c>
      <c r="J25" s="138" t="s">
        <v>304</v>
      </c>
    </row>
    <row r="26" spans="1:10" x14ac:dyDescent="0.3">
      <c r="A26" s="139">
        <v>20</v>
      </c>
      <c r="B26" s="135"/>
      <c r="C26" s="136" t="str">
        <f t="shared" ref="C26:C33" si="0">HYPERLINK(I26,J26)</f>
        <v>470148-648</v>
      </c>
      <c r="D26" s="122" t="s">
        <v>26</v>
      </c>
      <c r="E26" s="122" t="s">
        <v>335</v>
      </c>
      <c r="F26" s="18">
        <f>VLOOKUP(C26:C34,[2]Sheet1!$D:$F,3,FALSE)</f>
        <v>15.95</v>
      </c>
      <c r="G26" s="92">
        <f>B26*F26</f>
        <v>0</v>
      </c>
      <c r="H26" t="s">
        <v>28</v>
      </c>
      <c r="I26" t="s">
        <v>173</v>
      </c>
      <c r="J26" s="139" t="s">
        <v>174</v>
      </c>
    </row>
    <row r="27" spans="1:10" ht="15" customHeight="1" x14ac:dyDescent="0.3">
      <c r="A27" s="87">
        <v>5</v>
      </c>
      <c r="B27" s="135"/>
      <c r="C27" s="136" t="str">
        <f t="shared" si="0"/>
        <v>470015-810</v>
      </c>
      <c r="D27" s="137" t="s">
        <v>26</v>
      </c>
      <c r="E27" s="137" t="s">
        <v>46</v>
      </c>
      <c r="F27" s="18">
        <f>VLOOKUP(C27:C35,[2]Sheet1!$D:$F,3,FALSE)</f>
        <v>534.95000000000005</v>
      </c>
      <c r="G27" s="92">
        <f t="shared" ref="G27:G33" si="1">B27*F27</f>
        <v>0</v>
      </c>
      <c r="H27" t="s">
        <v>28</v>
      </c>
      <c r="I27" t="s">
        <v>47</v>
      </c>
      <c r="J27" s="87" t="s">
        <v>48</v>
      </c>
    </row>
    <row r="28" spans="1:10" x14ac:dyDescent="0.3">
      <c r="A28" s="105">
        <v>10</v>
      </c>
      <c r="B28" s="140"/>
      <c r="C28" s="136" t="str">
        <f t="shared" si="0"/>
        <v>470019-496</v>
      </c>
      <c r="D28" s="141" t="s">
        <v>26</v>
      </c>
      <c r="E28" s="141" t="s">
        <v>65</v>
      </c>
      <c r="F28" s="18">
        <f>VLOOKUP(C28:C36,[2]Sheet1!$D:$F,3,FALSE)</f>
        <v>31.95</v>
      </c>
      <c r="G28" s="92">
        <f t="shared" si="1"/>
        <v>0</v>
      </c>
      <c r="H28" t="s">
        <v>28</v>
      </c>
      <c r="I28" t="s">
        <v>66</v>
      </c>
      <c r="J28" s="142" t="s">
        <v>67</v>
      </c>
    </row>
    <row r="29" spans="1:10" x14ac:dyDescent="0.3">
      <c r="A29" s="105">
        <v>10</v>
      </c>
      <c r="B29" s="140"/>
      <c r="C29" s="136" t="str">
        <f t="shared" si="0"/>
        <v>470157-270</v>
      </c>
      <c r="D29" s="141" t="s">
        <v>26</v>
      </c>
      <c r="E29" s="141" t="s">
        <v>407</v>
      </c>
      <c r="F29" s="18">
        <f>VLOOKUP(C29:C37,[2]Sheet1!$D:$F,3,FALSE)</f>
        <v>9.8000000000000007</v>
      </c>
      <c r="G29" s="92">
        <f t="shared" si="1"/>
        <v>0</v>
      </c>
      <c r="H29" t="s">
        <v>28</v>
      </c>
      <c r="I29" t="s">
        <v>310</v>
      </c>
      <c r="J29" s="142" t="s">
        <v>311</v>
      </c>
    </row>
    <row r="30" spans="1:10" x14ac:dyDescent="0.3">
      <c r="A30" s="105">
        <v>10</v>
      </c>
      <c r="B30" s="140"/>
      <c r="C30" s="136" t="s">
        <v>363</v>
      </c>
      <c r="D30" s="141" t="s">
        <v>26</v>
      </c>
      <c r="E30" s="141" t="s">
        <v>408</v>
      </c>
      <c r="F30" s="18">
        <f>VLOOKUP(C30:C38,[2]Sheet1!$D:$F,3,FALSE)</f>
        <v>13</v>
      </c>
      <c r="G30" s="92">
        <f t="shared" si="1"/>
        <v>0</v>
      </c>
      <c r="H30" t="s">
        <v>28</v>
      </c>
      <c r="I30" t="s">
        <v>77</v>
      </c>
      <c r="J30" s="142" t="s">
        <v>78</v>
      </c>
    </row>
    <row r="31" spans="1:10" ht="15" customHeight="1" x14ac:dyDescent="0.3">
      <c r="A31" s="87">
        <v>1</v>
      </c>
      <c r="B31" s="135"/>
      <c r="C31" s="136" t="str">
        <f t="shared" si="0"/>
        <v>470006-622</v>
      </c>
      <c r="D31" s="137" t="s">
        <v>26</v>
      </c>
      <c r="E31" s="137" t="s">
        <v>409</v>
      </c>
      <c r="F31" s="18">
        <f>VLOOKUP(C31:C39,[2]Sheet1!$D:$F,3,FALSE)</f>
        <v>609.95000000000005</v>
      </c>
      <c r="G31" s="92">
        <f t="shared" si="1"/>
        <v>0</v>
      </c>
      <c r="H31" t="s">
        <v>28</v>
      </c>
      <c r="I31" t="s">
        <v>410</v>
      </c>
      <c r="J31" s="139" t="s">
        <v>411</v>
      </c>
    </row>
    <row r="32" spans="1:10" x14ac:dyDescent="0.3">
      <c r="A32" s="87">
        <v>1</v>
      </c>
      <c r="B32" s="135"/>
      <c r="C32" s="136" t="str">
        <f t="shared" si="0"/>
        <v>470020-074</v>
      </c>
      <c r="D32" s="137" t="s">
        <v>26</v>
      </c>
      <c r="E32" s="137" t="s">
        <v>412</v>
      </c>
      <c r="F32" s="18">
        <f>VLOOKUP(C32:C40,[2]Sheet1!$D:$F,3,FALSE)</f>
        <v>815.95</v>
      </c>
      <c r="G32" s="92">
        <f t="shared" si="1"/>
        <v>0</v>
      </c>
      <c r="H32" t="s">
        <v>28</v>
      </c>
      <c r="I32" t="s">
        <v>93</v>
      </c>
      <c r="J32" s="139" t="s">
        <v>94</v>
      </c>
    </row>
    <row r="33" spans="1:10" x14ac:dyDescent="0.3">
      <c r="A33" s="87">
        <v>2</v>
      </c>
      <c r="B33" s="135"/>
      <c r="C33" s="136" t="str">
        <f t="shared" si="0"/>
        <v>470175-286</v>
      </c>
      <c r="D33" s="137" t="s">
        <v>68</v>
      </c>
      <c r="E33" s="137" t="s">
        <v>413</v>
      </c>
      <c r="F33" s="18">
        <f>VLOOKUP(C33:C41,[2]Sheet1!$D:$F,3,FALSE)</f>
        <v>45.1</v>
      </c>
      <c r="G33" s="92">
        <f t="shared" si="1"/>
        <v>0</v>
      </c>
      <c r="H33" t="s">
        <v>28</v>
      </c>
      <c r="I33" t="s">
        <v>70</v>
      </c>
      <c r="J33" s="139" t="s">
        <v>71</v>
      </c>
    </row>
    <row r="34" spans="1:10" ht="17.399999999999999" x14ac:dyDescent="0.3">
      <c r="A34" s="386" t="s">
        <v>95</v>
      </c>
      <c r="B34" s="373"/>
      <c r="C34" s="373"/>
      <c r="D34" s="373"/>
      <c r="E34" s="373"/>
      <c r="F34" s="374"/>
      <c r="G34" s="100">
        <f>SUM(G25:G33)</f>
        <v>0</v>
      </c>
    </row>
    <row r="35" spans="1:10" x14ac:dyDescent="0.3">
      <c r="A35" s="101"/>
      <c r="B35" s="86"/>
      <c r="C35" s="143"/>
      <c r="D35" s="103"/>
      <c r="E35" s="104"/>
      <c r="F35" s="86"/>
      <c r="G35" s="4"/>
    </row>
    <row r="36" spans="1:10" ht="30" x14ac:dyDescent="0.5">
      <c r="A36" s="325" t="s">
        <v>96</v>
      </c>
      <c r="B36" s="325"/>
      <c r="C36" s="325"/>
      <c r="D36" s="325"/>
      <c r="E36" s="325"/>
      <c r="F36" s="325"/>
      <c r="G36" s="424"/>
    </row>
    <row r="37" spans="1:10" x14ac:dyDescent="0.3">
      <c r="A37" s="384" t="s">
        <v>97</v>
      </c>
      <c r="B37" s="384"/>
      <c r="C37" s="384"/>
      <c r="D37" s="384"/>
      <c r="E37" s="384"/>
      <c r="F37" s="384"/>
      <c r="G37" s="424"/>
    </row>
    <row r="38" spans="1:10" x14ac:dyDescent="0.3">
      <c r="A38" s="385"/>
      <c r="B38" s="385"/>
      <c r="C38" s="385"/>
      <c r="D38" s="385"/>
      <c r="E38" s="385"/>
      <c r="F38" s="385"/>
      <c r="G38" s="398"/>
    </row>
    <row r="39" spans="1:10" ht="26.4" x14ac:dyDescent="0.3">
      <c r="A39" s="12" t="s">
        <v>98</v>
      </c>
      <c r="B39" s="12" t="s">
        <v>20</v>
      </c>
      <c r="C39" s="12" t="s">
        <v>21</v>
      </c>
      <c r="D39" s="12" t="s">
        <v>22</v>
      </c>
      <c r="E39" s="12" t="s">
        <v>23</v>
      </c>
      <c r="F39" s="12" t="s">
        <v>24</v>
      </c>
      <c r="G39" s="12" t="s">
        <v>25</v>
      </c>
    </row>
    <row r="40" spans="1:10" x14ac:dyDescent="0.3">
      <c r="A40" s="105">
        <v>20</v>
      </c>
      <c r="B40" s="144"/>
      <c r="C40" s="136" t="str">
        <f>HYPERLINK(I40,J40)</f>
        <v>470191-188</v>
      </c>
      <c r="D40" s="141" t="s">
        <v>26</v>
      </c>
      <c r="E40" s="141" t="s">
        <v>414</v>
      </c>
      <c r="F40" s="18">
        <f>VLOOKUP(C40:C58,[2]Sheet1!$D:$F,3,FALSE)</f>
        <v>4.5</v>
      </c>
      <c r="G40" s="108">
        <f t="shared" ref="G40:G58" si="2">B40*F40</f>
        <v>0</v>
      </c>
      <c r="H40" t="s">
        <v>28</v>
      </c>
      <c r="I40" t="s">
        <v>313</v>
      </c>
      <c r="J40" s="142" t="s">
        <v>314</v>
      </c>
    </row>
    <row r="41" spans="1:10" x14ac:dyDescent="0.3">
      <c r="A41" s="87">
        <v>20</v>
      </c>
      <c r="B41" s="135"/>
      <c r="C41" s="136" t="str">
        <f t="shared" ref="C41:C57" si="3">HYPERLINK(I41,J41)</f>
        <v>470191-198</v>
      </c>
      <c r="D41" s="137" t="s">
        <v>26</v>
      </c>
      <c r="E41" s="137" t="s">
        <v>415</v>
      </c>
      <c r="F41" s="18">
        <f>VLOOKUP(C41:C59,[2]Sheet1!$D:$F,3,FALSE)</f>
        <v>4.4000000000000004</v>
      </c>
      <c r="G41" s="92">
        <f t="shared" si="2"/>
        <v>0</v>
      </c>
      <c r="H41" t="s">
        <v>28</v>
      </c>
      <c r="I41" t="s">
        <v>142</v>
      </c>
      <c r="J41" s="139" t="s">
        <v>143</v>
      </c>
    </row>
    <row r="42" spans="1:10" x14ac:dyDescent="0.3">
      <c r="A42" s="87">
        <v>10</v>
      </c>
      <c r="B42" s="135"/>
      <c r="C42" s="136" t="str">
        <f t="shared" si="3"/>
        <v>470191-150</v>
      </c>
      <c r="D42" s="137" t="s">
        <v>26</v>
      </c>
      <c r="E42" s="137" t="s">
        <v>416</v>
      </c>
      <c r="F42" s="18">
        <f>VLOOKUP(C42:C60,[2]Sheet1!$D:$F,3,FALSE)</f>
        <v>4.95</v>
      </c>
      <c r="G42" s="92">
        <f t="shared" si="2"/>
        <v>0</v>
      </c>
      <c r="H42" t="s">
        <v>28</v>
      </c>
      <c r="I42" t="s">
        <v>127</v>
      </c>
      <c r="J42" s="139" t="s">
        <v>128</v>
      </c>
    </row>
    <row r="43" spans="1:10" x14ac:dyDescent="0.3">
      <c r="A43" s="105">
        <v>20</v>
      </c>
      <c r="B43" s="135"/>
      <c r="C43" s="136" t="str">
        <f t="shared" si="3"/>
        <v>470191-200</v>
      </c>
      <c r="D43" s="137" t="s">
        <v>26</v>
      </c>
      <c r="E43" s="137" t="s">
        <v>417</v>
      </c>
      <c r="F43" s="18">
        <f>VLOOKUP(C43:C61,[2]Sheet1!$D:$F,3,FALSE)</f>
        <v>4.8</v>
      </c>
      <c r="G43" s="92">
        <f t="shared" si="2"/>
        <v>0</v>
      </c>
      <c r="H43" t="s">
        <v>28</v>
      </c>
      <c r="I43" t="s">
        <v>136</v>
      </c>
      <c r="J43" s="139" t="s">
        <v>137</v>
      </c>
    </row>
    <row r="44" spans="1:10" x14ac:dyDescent="0.3">
      <c r="A44" s="87">
        <v>10</v>
      </c>
      <c r="B44" s="135"/>
      <c r="C44" s="136" t="str">
        <f t="shared" si="3"/>
        <v>470191-152</v>
      </c>
      <c r="D44" s="137" t="s">
        <v>26</v>
      </c>
      <c r="E44" s="137" t="s">
        <v>418</v>
      </c>
      <c r="F44" s="18">
        <f>VLOOKUP(C44:C62,[2]Sheet1!$D:$F,3,FALSE)</f>
        <v>4.95</v>
      </c>
      <c r="G44" s="92">
        <f>B44*F44</f>
        <v>0</v>
      </c>
      <c r="H44" t="s">
        <v>28</v>
      </c>
      <c r="I44" t="s">
        <v>326</v>
      </c>
      <c r="J44" s="139" t="s">
        <v>327</v>
      </c>
    </row>
    <row r="45" spans="1:10" x14ac:dyDescent="0.3">
      <c r="A45" s="142">
        <v>10</v>
      </c>
      <c r="B45" s="140"/>
      <c r="C45" s="136" t="str">
        <f t="shared" si="3"/>
        <v>470148-760</v>
      </c>
      <c r="D45" s="145" t="s">
        <v>26</v>
      </c>
      <c r="E45" s="145" t="s">
        <v>419</v>
      </c>
      <c r="F45" s="18">
        <f>VLOOKUP(C45:C63,[2]Sheet1!$D:$F,3,FALSE)</f>
        <v>23.95</v>
      </c>
      <c r="G45" s="92">
        <f>B45*F45</f>
        <v>0</v>
      </c>
      <c r="H45" t="s">
        <v>28</v>
      </c>
      <c r="I45" t="s">
        <v>420</v>
      </c>
      <c r="J45" s="146" t="s">
        <v>421</v>
      </c>
    </row>
    <row r="46" spans="1:10" x14ac:dyDescent="0.3">
      <c r="A46" s="142">
        <v>10</v>
      </c>
      <c r="B46" s="140"/>
      <c r="C46" s="136" t="str">
        <f t="shared" si="3"/>
        <v>470005-408</v>
      </c>
      <c r="D46" s="145" t="s">
        <v>26</v>
      </c>
      <c r="E46" s="145" t="s">
        <v>422</v>
      </c>
      <c r="F46" s="18">
        <f>VLOOKUP(C46:C64,[2]Sheet1!$D:$F,3,FALSE)</f>
        <v>14.35</v>
      </c>
      <c r="G46" s="92">
        <f>B46*F46</f>
        <v>0</v>
      </c>
      <c r="H46" t="s">
        <v>28</v>
      </c>
      <c r="I46" t="s">
        <v>423</v>
      </c>
      <c r="J46" s="146" t="s">
        <v>424</v>
      </c>
    </row>
    <row r="47" spans="1:10" x14ac:dyDescent="0.3">
      <c r="A47" s="87">
        <v>10</v>
      </c>
      <c r="B47" s="135"/>
      <c r="C47" s="136" t="str">
        <f t="shared" si="3"/>
        <v>470018-870</v>
      </c>
      <c r="D47" s="147" t="s">
        <v>26</v>
      </c>
      <c r="E47" s="137" t="s">
        <v>163</v>
      </c>
      <c r="F47" s="18">
        <f>VLOOKUP(C47:C65,[2]Sheet1!$D:$F,3,FALSE)</f>
        <v>1.9</v>
      </c>
      <c r="G47" s="92">
        <f t="shared" si="2"/>
        <v>0</v>
      </c>
      <c r="H47" t="s">
        <v>28</v>
      </c>
      <c r="I47" t="s">
        <v>164</v>
      </c>
      <c r="J47" s="139" t="s">
        <v>165</v>
      </c>
    </row>
    <row r="48" spans="1:10" x14ac:dyDescent="0.3">
      <c r="A48" s="87">
        <v>2</v>
      </c>
      <c r="B48" s="135"/>
      <c r="C48" s="136" t="str">
        <f t="shared" si="3"/>
        <v>470020-788</v>
      </c>
      <c r="D48" s="137" t="s">
        <v>425</v>
      </c>
      <c r="E48" s="137" t="s">
        <v>426</v>
      </c>
      <c r="F48" s="18">
        <f>VLOOKUP(C48:C66,[2]Sheet1!$D:$F,3,FALSE)</f>
        <v>7.15</v>
      </c>
      <c r="G48" s="92">
        <f t="shared" si="2"/>
        <v>0</v>
      </c>
      <c r="H48" t="s">
        <v>28</v>
      </c>
      <c r="I48" t="s">
        <v>167</v>
      </c>
      <c r="J48" s="139" t="s">
        <v>168</v>
      </c>
    </row>
    <row r="49" spans="1:10" x14ac:dyDescent="0.3">
      <c r="A49" s="87">
        <v>10</v>
      </c>
      <c r="B49" s="135"/>
      <c r="C49" s="136" t="str">
        <f t="shared" si="3"/>
        <v>470148-772</v>
      </c>
      <c r="D49" s="137" t="s">
        <v>26</v>
      </c>
      <c r="E49" s="137" t="s">
        <v>427</v>
      </c>
      <c r="F49" s="18">
        <f>VLOOKUP(C49:C67,[2]Sheet1!$D:$F,3,FALSE)</f>
        <v>13.9</v>
      </c>
      <c r="G49" s="92">
        <f t="shared" si="2"/>
        <v>0</v>
      </c>
      <c r="H49" t="s">
        <v>28</v>
      </c>
      <c r="I49" t="s">
        <v>428</v>
      </c>
      <c r="J49" s="139" t="s">
        <v>429</v>
      </c>
    </row>
    <row r="50" spans="1:10" x14ac:dyDescent="0.3">
      <c r="A50" s="87">
        <v>10</v>
      </c>
      <c r="B50" s="135"/>
      <c r="C50" s="136" t="str">
        <f t="shared" si="3"/>
        <v>470174-208</v>
      </c>
      <c r="D50" s="137" t="s">
        <v>26</v>
      </c>
      <c r="E50" s="137" t="s">
        <v>430</v>
      </c>
      <c r="F50" s="18">
        <f>VLOOKUP(C50:C68,[2]Sheet1!$D:$F,3,FALSE)</f>
        <v>6.85</v>
      </c>
      <c r="G50" s="92">
        <f t="shared" si="2"/>
        <v>0</v>
      </c>
      <c r="H50" t="s">
        <v>28</v>
      </c>
      <c r="I50" t="s">
        <v>124</v>
      </c>
      <c r="J50" s="139" t="s">
        <v>125</v>
      </c>
    </row>
    <row r="51" spans="1:10" x14ac:dyDescent="0.3">
      <c r="A51" s="87">
        <v>20</v>
      </c>
      <c r="B51" s="135"/>
      <c r="C51" s="136" t="str">
        <f t="shared" si="3"/>
        <v>470005-688</v>
      </c>
      <c r="D51" s="137" t="s">
        <v>26</v>
      </c>
      <c r="E51" s="137" t="s">
        <v>151</v>
      </c>
      <c r="F51" s="18">
        <f>VLOOKUP(C51:C69,[2]Sheet1!$D:$F,3,FALSE)</f>
        <v>9.5</v>
      </c>
      <c r="G51" s="92">
        <f t="shared" si="2"/>
        <v>0</v>
      </c>
      <c r="H51" t="s">
        <v>28</v>
      </c>
      <c r="I51" t="s">
        <v>152</v>
      </c>
      <c r="J51" s="139" t="s">
        <v>153</v>
      </c>
    </row>
    <row r="52" spans="1:10" ht="15" customHeight="1" x14ac:dyDescent="0.3">
      <c r="A52" s="87">
        <v>2</v>
      </c>
      <c r="B52" s="135"/>
      <c r="C52" s="136" t="str">
        <f t="shared" si="3"/>
        <v>470199-974</v>
      </c>
      <c r="D52" s="137" t="s">
        <v>68</v>
      </c>
      <c r="E52" s="137" t="s">
        <v>431</v>
      </c>
      <c r="F52" s="18">
        <f>VLOOKUP(C52:C70,[2]Sheet1!$D:$F,3,FALSE)</f>
        <v>18.95</v>
      </c>
      <c r="G52" s="92">
        <f t="shared" si="2"/>
        <v>0</v>
      </c>
      <c r="H52" t="s">
        <v>28</v>
      </c>
      <c r="I52" t="s">
        <v>432</v>
      </c>
      <c r="J52" s="148" t="s">
        <v>433</v>
      </c>
    </row>
    <row r="53" spans="1:10" x14ac:dyDescent="0.3">
      <c r="A53" s="139">
        <v>1</v>
      </c>
      <c r="B53" s="135"/>
      <c r="C53" s="136" t="str">
        <f t="shared" si="3"/>
        <v>470020-860</v>
      </c>
      <c r="D53" s="149" t="s">
        <v>68</v>
      </c>
      <c r="E53" s="150" t="s">
        <v>434</v>
      </c>
      <c r="F53" s="18">
        <f>VLOOKUP(C53:C71,[2]Sheet1!$D:$F,3,FALSE)</f>
        <v>6.1</v>
      </c>
      <c r="G53" s="92">
        <f t="shared" si="2"/>
        <v>0</v>
      </c>
      <c r="H53" t="s">
        <v>28</v>
      </c>
      <c r="I53" t="s">
        <v>340</v>
      </c>
      <c r="J53" s="139" t="s">
        <v>341</v>
      </c>
    </row>
    <row r="54" spans="1:10" x14ac:dyDescent="0.3">
      <c r="A54" s="87">
        <v>1</v>
      </c>
      <c r="B54" s="151"/>
      <c r="C54" s="136" t="str">
        <f t="shared" si="3"/>
        <v>470005-764</v>
      </c>
      <c r="D54" s="152" t="s">
        <v>345</v>
      </c>
      <c r="E54" s="112" t="s">
        <v>346</v>
      </c>
      <c r="F54" s="18">
        <f>VLOOKUP(C54:C72,[2]Sheet1!$D:$F,3,FALSE)</f>
        <v>14.95</v>
      </c>
      <c r="G54" s="92">
        <f t="shared" si="2"/>
        <v>0</v>
      </c>
      <c r="H54" t="s">
        <v>28</v>
      </c>
      <c r="I54" t="s">
        <v>347</v>
      </c>
      <c r="J54" s="113" t="s">
        <v>348</v>
      </c>
    </row>
    <row r="55" spans="1:10" x14ac:dyDescent="0.3">
      <c r="A55" s="139">
        <v>20</v>
      </c>
      <c r="B55" s="135"/>
      <c r="C55" s="136" t="str">
        <f t="shared" si="3"/>
        <v>470017-066</v>
      </c>
      <c r="D55" s="149" t="s">
        <v>26</v>
      </c>
      <c r="E55" s="149" t="s">
        <v>435</v>
      </c>
      <c r="F55" s="18">
        <f>VLOOKUP(C55:C73,[2]Sheet1!$D:$F,3,FALSE)</f>
        <v>3.75</v>
      </c>
      <c r="G55" s="92">
        <f t="shared" si="2"/>
        <v>0</v>
      </c>
      <c r="H55" t="s">
        <v>28</v>
      </c>
      <c r="I55" t="s">
        <v>436</v>
      </c>
      <c r="J55" s="139" t="s">
        <v>437</v>
      </c>
    </row>
    <row r="56" spans="1:10" x14ac:dyDescent="0.3">
      <c r="A56" s="87">
        <v>10</v>
      </c>
      <c r="B56" s="153"/>
      <c r="C56" s="136" t="str">
        <f t="shared" si="3"/>
        <v>470124-120</v>
      </c>
      <c r="D56" s="147" t="s">
        <v>26</v>
      </c>
      <c r="E56" s="137" t="s">
        <v>438</v>
      </c>
      <c r="F56" s="18">
        <f>VLOOKUP(C56:C74,[2]Sheet1!$D:$F,3,FALSE)</f>
        <v>11.2</v>
      </c>
      <c r="G56" s="92">
        <f t="shared" si="2"/>
        <v>0</v>
      </c>
      <c r="H56" t="s">
        <v>28</v>
      </c>
      <c r="I56" t="s">
        <v>439</v>
      </c>
      <c r="J56" s="139" t="s">
        <v>440</v>
      </c>
    </row>
    <row r="57" spans="1:10" x14ac:dyDescent="0.3">
      <c r="A57" s="87">
        <v>2</v>
      </c>
      <c r="B57" s="153"/>
      <c r="C57" s="136" t="str">
        <f t="shared" si="3"/>
        <v>470149-250</v>
      </c>
      <c r="D57" s="154" t="s">
        <v>68</v>
      </c>
      <c r="E57" s="50" t="s">
        <v>206</v>
      </c>
      <c r="F57" s="18">
        <f>VLOOKUP(C57:C75,[2]Sheet1!$D:$F,3,FALSE)</f>
        <v>49.45</v>
      </c>
      <c r="G57" s="92">
        <f t="shared" si="2"/>
        <v>0</v>
      </c>
      <c r="H57" t="s">
        <v>28</v>
      </c>
      <c r="I57" t="s">
        <v>207</v>
      </c>
      <c r="J57" s="53" t="s">
        <v>208</v>
      </c>
    </row>
    <row r="58" spans="1:10" x14ac:dyDescent="0.3">
      <c r="A58" s="87">
        <v>5</v>
      </c>
      <c r="B58" s="135"/>
      <c r="C58" s="136" t="s">
        <v>441</v>
      </c>
      <c r="D58" s="137" t="s">
        <v>26</v>
      </c>
      <c r="E58" s="137" t="s">
        <v>442</v>
      </c>
      <c r="F58" s="18">
        <f>VLOOKUP(C58:C76,[2]Sheet1!$D:$F,3,FALSE)</f>
        <v>3.65</v>
      </c>
      <c r="G58" s="92">
        <f t="shared" si="2"/>
        <v>0</v>
      </c>
      <c r="H58" t="s">
        <v>28</v>
      </c>
      <c r="I58" t="s">
        <v>443</v>
      </c>
      <c r="J58" s="139" t="s">
        <v>444</v>
      </c>
    </row>
    <row r="59" spans="1:10" ht="17.399999999999999" x14ac:dyDescent="0.3">
      <c r="A59" s="386" t="s">
        <v>95</v>
      </c>
      <c r="B59" s="373"/>
      <c r="C59" s="373"/>
      <c r="D59" s="373"/>
      <c r="E59" s="373"/>
      <c r="F59" s="374"/>
      <c r="G59" s="100">
        <f>SUM(G40:G58)</f>
        <v>0</v>
      </c>
      <c r="I59" t="s">
        <v>209</v>
      </c>
    </row>
    <row r="60" spans="1:10" x14ac:dyDescent="0.3">
      <c r="A60" s="389" t="s">
        <v>210</v>
      </c>
      <c r="B60" s="389"/>
      <c r="C60" s="389"/>
      <c r="D60" s="389"/>
      <c r="E60" s="389"/>
      <c r="F60" s="389"/>
      <c r="G60" s="425"/>
    </row>
    <row r="61" spans="1:10" x14ac:dyDescent="0.3">
      <c r="A61" s="390"/>
      <c r="B61" s="390"/>
      <c r="C61" s="390"/>
      <c r="D61" s="390"/>
      <c r="E61" s="390"/>
      <c r="F61" s="390"/>
      <c r="G61" s="398"/>
    </row>
    <row r="62" spans="1:10" ht="26.4" x14ac:dyDescent="0.3">
      <c r="A62" s="12" t="s">
        <v>98</v>
      </c>
      <c r="B62" s="12" t="s">
        <v>20</v>
      </c>
      <c r="C62" s="12" t="s">
        <v>21</v>
      </c>
      <c r="D62" s="12" t="s">
        <v>22</v>
      </c>
      <c r="E62" s="12" t="s">
        <v>23</v>
      </c>
      <c r="F62" s="12" t="s">
        <v>24</v>
      </c>
      <c r="G62" s="12" t="s">
        <v>25</v>
      </c>
    </row>
    <row r="63" spans="1:10" ht="15" customHeight="1" x14ac:dyDescent="0.3">
      <c r="A63" s="105">
        <v>40</v>
      </c>
      <c r="B63" s="155"/>
      <c r="C63" s="156" t="str">
        <f>HYPERLINK(I63,J63)</f>
        <v>470041-836</v>
      </c>
      <c r="D63" s="157" t="s">
        <v>26</v>
      </c>
      <c r="E63" s="157" t="s">
        <v>445</v>
      </c>
      <c r="F63" s="18">
        <f>VLOOKUP(C63:C75,[2]Sheet1!$D:$F,3,FALSE)</f>
        <v>1.45</v>
      </c>
      <c r="G63" s="92">
        <f t="shared" ref="G63:G75" si="4">B63*F63</f>
        <v>0</v>
      </c>
      <c r="H63" t="s">
        <v>28</v>
      </c>
      <c r="I63" t="s">
        <v>446</v>
      </c>
      <c r="J63" s="105" t="s">
        <v>447</v>
      </c>
    </row>
    <row r="64" spans="1:10" x14ac:dyDescent="0.3">
      <c r="A64" s="139">
        <v>3</v>
      </c>
      <c r="B64" s="135"/>
      <c r="C64" s="156" t="str">
        <f t="shared" ref="C64:C75" si="5">HYPERLINK(I64,J64)</f>
        <v>470300-888</v>
      </c>
      <c r="D64" s="145" t="s">
        <v>227</v>
      </c>
      <c r="E64" s="145" t="s">
        <v>448</v>
      </c>
      <c r="F64" s="18">
        <f>VLOOKUP(C64:C76,[2]Sheet1!$D:$F,3,FALSE)</f>
        <v>8.6</v>
      </c>
      <c r="G64" s="92">
        <f t="shared" si="4"/>
        <v>0</v>
      </c>
      <c r="H64" t="s">
        <v>28</v>
      </c>
      <c r="I64" t="s">
        <v>449</v>
      </c>
      <c r="J64" s="146" t="s">
        <v>450</v>
      </c>
    </row>
    <row r="65" spans="1:10" x14ac:dyDescent="0.3">
      <c r="A65" s="139">
        <v>1</v>
      </c>
      <c r="B65" s="135"/>
      <c r="C65" s="156" t="str">
        <f t="shared" si="5"/>
        <v>470300-690</v>
      </c>
      <c r="D65" s="122" t="s">
        <v>227</v>
      </c>
      <c r="E65" s="122" t="s">
        <v>451</v>
      </c>
      <c r="F65" s="18">
        <f>VLOOKUP(C65:C77,[2]Sheet1!$D:$F,3,FALSE)</f>
        <v>27.85</v>
      </c>
      <c r="G65" s="92">
        <f t="shared" si="4"/>
        <v>0</v>
      </c>
      <c r="H65" t="s">
        <v>28</v>
      </c>
      <c r="I65" t="s">
        <v>452</v>
      </c>
      <c r="J65" s="158" t="s">
        <v>453</v>
      </c>
    </row>
    <row r="66" spans="1:10" x14ac:dyDescent="0.3">
      <c r="A66" s="139">
        <v>3</v>
      </c>
      <c r="B66" s="135"/>
      <c r="C66" s="156" t="str">
        <f t="shared" si="5"/>
        <v>470157-562</v>
      </c>
      <c r="D66" s="122" t="s">
        <v>229</v>
      </c>
      <c r="E66" s="159" t="s">
        <v>454</v>
      </c>
      <c r="F66" s="18">
        <f>VLOOKUP(C66:C78,[2]Sheet1!$D:$F,3,FALSE)</f>
        <v>18.8</v>
      </c>
      <c r="G66" s="92">
        <f t="shared" si="4"/>
        <v>0</v>
      </c>
      <c r="H66" t="s">
        <v>28</v>
      </c>
      <c r="I66" t="s">
        <v>455</v>
      </c>
      <c r="J66" s="158" t="s">
        <v>456</v>
      </c>
    </row>
    <row r="67" spans="1:10" x14ac:dyDescent="0.3">
      <c r="A67" s="139">
        <v>4</v>
      </c>
      <c r="B67" s="135"/>
      <c r="C67" s="156" t="str">
        <f t="shared" si="5"/>
        <v>470157-560</v>
      </c>
      <c r="D67" s="122" t="s">
        <v>229</v>
      </c>
      <c r="E67" s="159" t="s">
        <v>457</v>
      </c>
      <c r="F67" s="18">
        <f>VLOOKUP(C67:C79,[2]Sheet1!$D:$F,3,FALSE)</f>
        <v>18.8</v>
      </c>
      <c r="G67" s="92">
        <f t="shared" si="4"/>
        <v>0</v>
      </c>
      <c r="H67" t="s">
        <v>28</v>
      </c>
      <c r="I67" t="s">
        <v>458</v>
      </c>
      <c r="J67" s="158" t="s">
        <v>459</v>
      </c>
    </row>
    <row r="68" spans="1:10" x14ac:dyDescent="0.3">
      <c r="A68" s="139">
        <v>3</v>
      </c>
      <c r="B68" s="135"/>
      <c r="C68" s="156" t="str">
        <f t="shared" si="5"/>
        <v>470157-558</v>
      </c>
      <c r="D68" s="122" t="s">
        <v>229</v>
      </c>
      <c r="E68" s="159" t="s">
        <v>460</v>
      </c>
      <c r="F68" s="18">
        <f>VLOOKUP(C68:C80,[2]Sheet1!$D:$F,3,FALSE)</f>
        <v>18.8</v>
      </c>
      <c r="G68" s="92">
        <f t="shared" si="4"/>
        <v>0</v>
      </c>
      <c r="H68" t="s">
        <v>28</v>
      </c>
      <c r="I68" t="s">
        <v>461</v>
      </c>
      <c r="J68" s="158" t="s">
        <v>462</v>
      </c>
    </row>
    <row r="69" spans="1:10" x14ac:dyDescent="0.3">
      <c r="A69" s="139">
        <v>1</v>
      </c>
      <c r="B69" s="135"/>
      <c r="C69" s="156" t="str">
        <f t="shared" si="5"/>
        <v>470301-446</v>
      </c>
      <c r="D69" s="122" t="s">
        <v>227</v>
      </c>
      <c r="E69" s="159" t="s">
        <v>463</v>
      </c>
      <c r="F69" s="18">
        <f>VLOOKUP(C69:C81,[2]Sheet1!$D:$F,3,FALSE)</f>
        <v>12.55</v>
      </c>
      <c r="G69" s="92">
        <f t="shared" si="4"/>
        <v>0</v>
      </c>
      <c r="H69" t="s">
        <v>28</v>
      </c>
      <c r="I69" t="s">
        <v>464</v>
      </c>
      <c r="J69" s="158" t="s">
        <v>465</v>
      </c>
    </row>
    <row r="70" spans="1:10" x14ac:dyDescent="0.3">
      <c r="A70" s="139">
        <v>1</v>
      </c>
      <c r="B70" s="135"/>
      <c r="C70" s="156" t="str">
        <f t="shared" si="5"/>
        <v>470153-626</v>
      </c>
      <c r="D70" s="149" t="s">
        <v>466</v>
      </c>
      <c r="E70" s="149" t="s">
        <v>467</v>
      </c>
      <c r="F70" s="18">
        <f>VLOOKUP(C70:C82,[2]Sheet1!$D:$F,3,FALSE)</f>
        <v>12.1</v>
      </c>
      <c r="G70" s="92">
        <f t="shared" si="4"/>
        <v>0</v>
      </c>
      <c r="H70" t="s">
        <v>28</v>
      </c>
      <c r="I70" t="s">
        <v>468</v>
      </c>
      <c r="J70" s="158" t="s">
        <v>469</v>
      </c>
    </row>
    <row r="71" spans="1:10" x14ac:dyDescent="0.3">
      <c r="A71" s="142">
        <v>1</v>
      </c>
      <c r="B71" s="140"/>
      <c r="C71" s="156" t="str">
        <f t="shared" si="5"/>
        <v>470302-036</v>
      </c>
      <c r="D71" s="145" t="s">
        <v>227</v>
      </c>
      <c r="E71" s="145" t="s">
        <v>470</v>
      </c>
      <c r="F71" s="18">
        <f>VLOOKUP(C71:C83,[2]Sheet1!$D:$F,3,FALSE)</f>
        <v>25.1</v>
      </c>
      <c r="G71" s="92">
        <f t="shared" si="4"/>
        <v>0</v>
      </c>
      <c r="H71" t="s">
        <v>28</v>
      </c>
      <c r="I71" t="s">
        <v>471</v>
      </c>
      <c r="J71" s="146" t="s">
        <v>472</v>
      </c>
    </row>
    <row r="72" spans="1:10" x14ac:dyDescent="0.3">
      <c r="A72" s="139">
        <v>1</v>
      </c>
      <c r="B72" s="135"/>
      <c r="C72" s="156" t="str">
        <f t="shared" si="5"/>
        <v>470302-296</v>
      </c>
      <c r="D72" s="149" t="s">
        <v>227</v>
      </c>
      <c r="E72" s="149" t="s">
        <v>473</v>
      </c>
      <c r="F72" s="18">
        <f>VLOOKUP(C72:C84,[2]Sheet1!$D:$F,3,FALSE)</f>
        <v>15.8</v>
      </c>
      <c r="G72" s="92">
        <f t="shared" si="4"/>
        <v>0</v>
      </c>
      <c r="H72" t="s">
        <v>28</v>
      </c>
      <c r="I72" t="s">
        <v>474</v>
      </c>
      <c r="J72" s="158" t="s">
        <v>475</v>
      </c>
    </row>
    <row r="73" spans="1:10" x14ac:dyDescent="0.3">
      <c r="A73" s="139">
        <v>1</v>
      </c>
      <c r="B73" s="153"/>
      <c r="C73" s="156" t="str">
        <f t="shared" si="5"/>
        <v>470021-148</v>
      </c>
      <c r="D73" s="149" t="s">
        <v>476</v>
      </c>
      <c r="E73" s="149" t="s">
        <v>477</v>
      </c>
      <c r="F73" s="18">
        <f>VLOOKUP(C73:C85,[2]Sheet1!$D:$F,3,FALSE)</f>
        <v>8.9499999999999993</v>
      </c>
      <c r="G73" s="92">
        <f t="shared" si="4"/>
        <v>0</v>
      </c>
      <c r="H73" t="s">
        <v>28</v>
      </c>
      <c r="I73" t="s">
        <v>478</v>
      </c>
      <c r="J73" s="158" t="s">
        <v>479</v>
      </c>
    </row>
    <row r="74" spans="1:10" x14ac:dyDescent="0.3">
      <c r="A74" s="87">
        <v>2</v>
      </c>
      <c r="B74" s="153"/>
      <c r="C74" s="156" t="s">
        <v>480</v>
      </c>
      <c r="D74" s="160" t="s">
        <v>481</v>
      </c>
      <c r="E74" s="157" t="s">
        <v>482</v>
      </c>
      <c r="F74" s="18">
        <f>VLOOKUP(C74:C86,[2]Sheet1!$D:$F,3,FALSE)</f>
        <v>29.95</v>
      </c>
      <c r="G74" s="92">
        <f t="shared" si="4"/>
        <v>0</v>
      </c>
      <c r="H74" t="s">
        <v>28</v>
      </c>
      <c r="I74" t="s">
        <v>483</v>
      </c>
      <c r="J74" s="146" t="s">
        <v>484</v>
      </c>
    </row>
    <row r="75" spans="1:10" x14ac:dyDescent="0.3">
      <c r="A75" s="139">
        <v>1</v>
      </c>
      <c r="B75" s="135"/>
      <c r="C75" s="156" t="str">
        <f t="shared" si="5"/>
        <v>470144-262</v>
      </c>
      <c r="D75" s="149" t="s">
        <v>481</v>
      </c>
      <c r="E75" s="149" t="s">
        <v>485</v>
      </c>
      <c r="F75" s="18">
        <f>VLOOKUP(C75:C87,[2]Sheet1!$D:$F,3,FALSE)</f>
        <v>67.95</v>
      </c>
      <c r="G75" s="92">
        <f t="shared" si="4"/>
        <v>0</v>
      </c>
      <c r="H75" t="s">
        <v>28</v>
      </c>
      <c r="I75" t="s">
        <v>244</v>
      </c>
      <c r="J75" s="158" t="s">
        <v>245</v>
      </c>
    </row>
    <row r="76" spans="1:10" ht="17.399999999999999" x14ac:dyDescent="0.3">
      <c r="A76" s="386" t="s">
        <v>95</v>
      </c>
      <c r="B76" s="373"/>
      <c r="C76" s="373"/>
      <c r="D76" s="373"/>
      <c r="E76" s="373"/>
      <c r="F76" s="374"/>
      <c r="G76" s="100">
        <f>SUM(G63:G75)</f>
        <v>0</v>
      </c>
    </row>
    <row r="77" spans="1:10" x14ac:dyDescent="0.3">
      <c r="A77" s="123"/>
      <c r="B77" s="4"/>
      <c r="C77" s="161"/>
      <c r="D77" s="4"/>
      <c r="E77" s="4"/>
      <c r="F77" s="4"/>
      <c r="G77" s="4"/>
    </row>
    <row r="78" spans="1:10" ht="17.399999999999999" x14ac:dyDescent="0.3">
      <c r="A78" s="426"/>
      <c r="B78" s="427"/>
      <c r="C78" s="427"/>
      <c r="D78" s="427"/>
      <c r="E78" s="4"/>
      <c r="F78" s="4"/>
      <c r="G78" s="4"/>
    </row>
    <row r="79" spans="1:10" ht="17.399999999999999" x14ac:dyDescent="0.3">
      <c r="A79" s="421" t="s">
        <v>294</v>
      </c>
      <c r="B79" s="422"/>
      <c r="C79" s="422"/>
      <c r="D79" s="422"/>
      <c r="E79" s="422"/>
      <c r="F79" s="422"/>
      <c r="G79" s="125">
        <f>SUM(G34,G59,G76)</f>
        <v>0</v>
      </c>
    </row>
    <row r="80" spans="1:10" ht="17.399999999999999" x14ac:dyDescent="0.3">
      <c r="A80" s="162" t="s">
        <v>295</v>
      </c>
      <c r="B80" s="163"/>
      <c r="C80" s="163"/>
      <c r="D80" s="163"/>
      <c r="E80" s="163"/>
      <c r="F80" s="164" t="s">
        <v>296</v>
      </c>
      <c r="G80" s="165">
        <f>(G79*0.1)</f>
        <v>0</v>
      </c>
    </row>
    <row r="81" spans="1:7" ht="17.399999999999999" x14ac:dyDescent="0.3">
      <c r="A81" s="423" t="s">
        <v>297</v>
      </c>
      <c r="B81" s="422"/>
      <c r="C81" s="422"/>
      <c r="D81" s="422"/>
      <c r="E81" s="422"/>
      <c r="F81" s="422"/>
      <c r="G81" s="131"/>
    </row>
    <row r="82" spans="1:7" ht="17.399999999999999" x14ac:dyDescent="0.3">
      <c r="A82" s="421" t="s">
        <v>298</v>
      </c>
      <c r="B82" s="422"/>
      <c r="C82" s="422"/>
      <c r="D82" s="422"/>
      <c r="E82" s="422"/>
      <c r="F82" s="422"/>
      <c r="G82" s="132">
        <f>SUM(G79-G80)</f>
        <v>0</v>
      </c>
    </row>
    <row r="83" spans="1:7" x14ac:dyDescent="0.3">
      <c r="A83" s="4"/>
      <c r="B83" s="4"/>
      <c r="C83" s="161"/>
      <c r="D83" s="4"/>
      <c r="E83" s="4"/>
      <c r="F83" s="4"/>
      <c r="G83" s="4"/>
    </row>
    <row r="84" spans="1:7" x14ac:dyDescent="0.3">
      <c r="A84" s="375" t="s">
        <v>402</v>
      </c>
      <c r="B84" s="376"/>
      <c r="C84" s="376"/>
      <c r="D84" s="376"/>
      <c r="E84" s="376"/>
      <c r="F84" s="376"/>
      <c r="G84" s="377"/>
    </row>
    <row r="85" spans="1:7" x14ac:dyDescent="0.3">
      <c r="A85" s="378"/>
      <c r="B85" s="379"/>
      <c r="C85" s="379"/>
      <c r="D85" s="379"/>
      <c r="E85" s="379"/>
      <c r="F85" s="379"/>
      <c r="G85" s="380"/>
    </row>
    <row r="86" spans="1:7" x14ac:dyDescent="0.3">
      <c r="A86" s="378"/>
      <c r="B86" s="379"/>
      <c r="C86" s="379"/>
      <c r="D86" s="379"/>
      <c r="E86" s="379"/>
      <c r="F86" s="379"/>
      <c r="G86" s="380"/>
    </row>
    <row r="87" spans="1:7" x14ac:dyDescent="0.3">
      <c r="A87" s="378"/>
      <c r="B87" s="379"/>
      <c r="C87" s="379"/>
      <c r="D87" s="379"/>
      <c r="E87" s="379"/>
      <c r="F87" s="379"/>
      <c r="G87" s="380"/>
    </row>
    <row r="88" spans="1:7" x14ac:dyDescent="0.3">
      <c r="A88" s="378"/>
      <c r="B88" s="379"/>
      <c r="C88" s="379"/>
      <c r="D88" s="379"/>
      <c r="E88" s="379"/>
      <c r="F88" s="379"/>
      <c r="G88" s="380"/>
    </row>
    <row r="89" spans="1:7" x14ac:dyDescent="0.3">
      <c r="A89" s="378"/>
      <c r="B89" s="379"/>
      <c r="C89" s="379"/>
      <c r="D89" s="379"/>
      <c r="E89" s="379"/>
      <c r="F89" s="379"/>
      <c r="G89" s="380"/>
    </row>
    <row r="90" spans="1:7" x14ac:dyDescent="0.3">
      <c r="A90" s="378"/>
      <c r="B90" s="379"/>
      <c r="C90" s="379"/>
      <c r="D90" s="379"/>
      <c r="E90" s="379"/>
      <c r="F90" s="379"/>
      <c r="G90" s="380"/>
    </row>
    <row r="91" spans="1:7" x14ac:dyDescent="0.3">
      <c r="A91" s="378"/>
      <c r="B91" s="379"/>
      <c r="C91" s="379"/>
      <c r="D91" s="379"/>
      <c r="E91" s="379"/>
      <c r="F91" s="379"/>
      <c r="G91" s="380"/>
    </row>
    <row r="92" spans="1:7" x14ac:dyDescent="0.3">
      <c r="A92" s="378"/>
      <c r="B92" s="379"/>
      <c r="C92" s="379"/>
      <c r="D92" s="379"/>
      <c r="E92" s="379"/>
      <c r="F92" s="379"/>
      <c r="G92" s="380"/>
    </row>
    <row r="93" spans="1:7" x14ac:dyDescent="0.3">
      <c r="A93" s="381"/>
      <c r="B93" s="382"/>
      <c r="C93" s="382"/>
      <c r="D93" s="382"/>
      <c r="E93" s="382"/>
      <c r="F93" s="382"/>
      <c r="G93" s="383"/>
    </row>
  </sheetData>
  <mergeCells count="47">
    <mergeCell ref="A10:B10"/>
    <mergeCell ref="C10:F10"/>
    <mergeCell ref="A1:G1"/>
    <mergeCell ref="A2:G2"/>
    <mergeCell ref="A3:G3"/>
    <mergeCell ref="A4:G4"/>
    <mergeCell ref="A5:G5"/>
    <mergeCell ref="A6:G6"/>
    <mergeCell ref="A7:F7"/>
    <mergeCell ref="A8:B8"/>
    <mergeCell ref="C8:F8"/>
    <mergeCell ref="A9:B9"/>
    <mergeCell ref="C9:F9"/>
    <mergeCell ref="A11:B11"/>
    <mergeCell ref="C11:F11"/>
    <mergeCell ref="A12:B12"/>
    <mergeCell ref="C12:F12"/>
    <mergeCell ref="A13:D13"/>
    <mergeCell ref="E13:F13"/>
    <mergeCell ref="A14:D14"/>
    <mergeCell ref="E14:F14"/>
    <mergeCell ref="A15:D15"/>
    <mergeCell ref="E15:F15"/>
    <mergeCell ref="A16:D16"/>
    <mergeCell ref="E16:F16"/>
    <mergeCell ref="A34:F34"/>
    <mergeCell ref="A17:D17"/>
    <mergeCell ref="E17:F17"/>
    <mergeCell ref="A18:D18"/>
    <mergeCell ref="E18:F18"/>
    <mergeCell ref="A19:D19"/>
    <mergeCell ref="E19:F19"/>
    <mergeCell ref="A20:B20"/>
    <mergeCell ref="C20:D20"/>
    <mergeCell ref="A21:B21"/>
    <mergeCell ref="C21:D21"/>
    <mergeCell ref="A23:G23"/>
    <mergeCell ref="A79:F79"/>
    <mergeCell ref="A81:F81"/>
    <mergeCell ref="A82:F82"/>
    <mergeCell ref="A84:G93"/>
    <mergeCell ref="A36:G36"/>
    <mergeCell ref="A37:G38"/>
    <mergeCell ref="A59:F59"/>
    <mergeCell ref="A60:G61"/>
    <mergeCell ref="A76:F76"/>
    <mergeCell ref="A78:D78"/>
  </mergeCells>
  <pageMargins left="0.7" right="0.7" top="0.75" bottom="0.75" header="0.3" footer="0.3"/>
  <pageSetup scale="67" fitToHeight="0" orientation="portrait" r:id="rId1"/>
  <headerFooter>
    <oddFooter>&amp;CCurriculum for Agricultural Science Education © 2020 APT – Wards – Page &amp;P</oddFooter>
  </headerFooter>
  <rowBreaks count="1" manualBreakCount="1">
    <brk id="3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3"/>
  <sheetViews>
    <sheetView showGridLines="0" zoomScale="80" zoomScaleNormal="80" workbookViewId="0">
      <selection activeCell="N32" sqref="N32"/>
    </sheetView>
  </sheetViews>
  <sheetFormatPr defaultColWidth="8.6640625" defaultRowHeight="13.8" x14ac:dyDescent="0.25"/>
  <cols>
    <col min="1" max="1" width="16" style="123" customWidth="1"/>
    <col min="2" max="2" width="9.88671875" style="4" customWidth="1"/>
    <col min="3" max="3" width="13.6640625" style="4" customWidth="1"/>
    <col min="4" max="4" width="7.88671875" style="4" customWidth="1"/>
    <col min="5" max="5" width="54.6640625" style="4" customWidth="1"/>
    <col min="6" max="6" width="15.44140625" style="4" customWidth="1"/>
    <col min="7" max="7" width="15.5546875" style="4" customWidth="1"/>
    <col min="8" max="10" width="9.109375" style="4" hidden="1" customWidth="1"/>
    <col min="11" max="253" width="9.109375" style="4" customWidth="1"/>
    <col min="254" max="254" width="8.33203125" style="4" customWidth="1"/>
    <col min="255" max="16384" width="8.6640625" style="4"/>
  </cols>
  <sheetData>
    <row r="1" spans="1:10" ht="86.25" customHeight="1" x14ac:dyDescent="0.25">
      <c r="A1" s="414"/>
      <c r="B1" s="414"/>
      <c r="C1" s="414"/>
      <c r="D1" s="414"/>
      <c r="E1" s="414"/>
      <c r="F1" s="414"/>
      <c r="G1" s="414"/>
    </row>
    <row r="2" spans="1:10" ht="54.75" customHeight="1" x14ac:dyDescent="0.45">
      <c r="A2" s="444" t="s">
        <v>403</v>
      </c>
      <c r="B2" s="444"/>
      <c r="C2" s="444"/>
      <c r="D2" s="444"/>
      <c r="E2" s="444"/>
      <c r="F2" s="444"/>
      <c r="G2" s="444"/>
    </row>
    <row r="3" spans="1:10" ht="27" customHeight="1" x14ac:dyDescent="0.45">
      <c r="A3" s="444" t="s">
        <v>1</v>
      </c>
      <c r="B3" s="444"/>
      <c r="C3" s="444"/>
      <c r="D3" s="444"/>
      <c r="E3" s="444"/>
      <c r="F3" s="444"/>
      <c r="G3" s="444"/>
    </row>
    <row r="4" spans="1:10" ht="25.5" customHeight="1" x14ac:dyDescent="0.45">
      <c r="A4" s="445" t="s">
        <v>486</v>
      </c>
      <c r="B4" s="445"/>
      <c r="C4" s="445"/>
      <c r="D4" s="445"/>
      <c r="E4" s="445"/>
      <c r="F4" s="445"/>
      <c r="G4" s="445"/>
    </row>
    <row r="5" spans="1:10" ht="25.5" customHeight="1" x14ac:dyDescent="0.45">
      <c r="A5" s="445" t="s">
        <v>487</v>
      </c>
      <c r="B5" s="445"/>
      <c r="C5" s="445"/>
      <c r="D5" s="445"/>
      <c r="E5" s="445"/>
      <c r="F5" s="445"/>
      <c r="G5" s="445"/>
    </row>
    <row r="6" spans="1:10" ht="57" customHeight="1" x14ac:dyDescent="0.45">
      <c r="A6" s="445" t="s">
        <v>404</v>
      </c>
      <c r="B6" s="445"/>
      <c r="C6" s="445"/>
      <c r="D6" s="445"/>
      <c r="E6" s="445"/>
      <c r="F6" s="445"/>
      <c r="G6" s="445"/>
    </row>
    <row r="7" spans="1:10" ht="30.75" customHeight="1" x14ac:dyDescent="0.4">
      <c r="A7" s="409" t="s">
        <v>5</v>
      </c>
      <c r="B7" s="410"/>
      <c r="C7" s="410"/>
      <c r="D7" s="410"/>
      <c r="E7" s="410"/>
      <c r="F7" s="411"/>
      <c r="G7" s="3"/>
    </row>
    <row r="8" spans="1:10" ht="15" customHeight="1" x14ac:dyDescent="0.4">
      <c r="A8" s="349" t="s">
        <v>6</v>
      </c>
      <c r="B8" s="350"/>
      <c r="C8" s="351"/>
      <c r="D8" s="352"/>
      <c r="E8" s="352"/>
      <c r="F8" s="352"/>
      <c r="G8" s="3"/>
    </row>
    <row r="9" spans="1:10" ht="15" customHeight="1" x14ac:dyDescent="0.4">
      <c r="A9" s="349" t="s">
        <v>7</v>
      </c>
      <c r="B9" s="350"/>
      <c r="C9" s="351"/>
      <c r="D9" s="352"/>
      <c r="E9" s="352"/>
      <c r="F9" s="352"/>
      <c r="G9" s="3"/>
    </row>
    <row r="10" spans="1:10" ht="15" customHeight="1" x14ac:dyDescent="0.4">
      <c r="A10" s="349" t="s">
        <v>8</v>
      </c>
      <c r="B10" s="350"/>
      <c r="C10" s="412"/>
      <c r="D10" s="413"/>
      <c r="E10" s="413"/>
      <c r="F10" s="413"/>
      <c r="G10" s="3"/>
      <c r="J10" s="166"/>
    </row>
    <row r="11" spans="1:10" ht="15" customHeight="1" x14ac:dyDescent="0.4">
      <c r="A11" s="349" t="s">
        <v>9</v>
      </c>
      <c r="B11" s="350"/>
      <c r="C11" s="351"/>
      <c r="D11" s="352"/>
      <c r="E11" s="352"/>
      <c r="F11" s="352"/>
      <c r="G11" s="3"/>
    </row>
    <row r="12" spans="1:10" ht="15" customHeight="1" x14ac:dyDescent="0.4">
      <c r="A12" s="349" t="s">
        <v>10</v>
      </c>
      <c r="B12" s="350"/>
      <c r="C12" s="351"/>
      <c r="D12" s="352"/>
      <c r="E12" s="352"/>
      <c r="F12" s="352"/>
      <c r="G12" s="3"/>
    </row>
    <row r="13" spans="1:10" ht="15" customHeight="1" x14ac:dyDescent="0.4">
      <c r="A13" s="405" t="s">
        <v>11</v>
      </c>
      <c r="B13" s="406"/>
      <c r="C13" s="406"/>
      <c r="D13" s="407"/>
      <c r="E13" s="405" t="s">
        <v>12</v>
      </c>
      <c r="F13" s="408"/>
      <c r="G13" s="3"/>
    </row>
    <row r="14" spans="1:10" ht="15" customHeight="1" x14ac:dyDescent="0.4">
      <c r="A14" s="401"/>
      <c r="B14" s="402"/>
      <c r="C14" s="402"/>
      <c r="D14" s="403"/>
      <c r="E14" s="167"/>
      <c r="F14" s="168"/>
      <c r="G14" s="3"/>
    </row>
    <row r="15" spans="1:10" ht="15" customHeight="1" x14ac:dyDescent="0.4">
      <c r="A15" s="396" t="s">
        <v>13</v>
      </c>
      <c r="B15" s="399"/>
      <c r="C15" s="399"/>
      <c r="D15" s="397"/>
      <c r="E15" s="396" t="s">
        <v>14</v>
      </c>
      <c r="F15" s="400"/>
      <c r="G15" s="3"/>
    </row>
    <row r="16" spans="1:10" ht="15" customHeight="1" x14ac:dyDescent="0.4">
      <c r="A16" s="401"/>
      <c r="B16" s="402"/>
      <c r="C16" s="402"/>
      <c r="D16" s="403"/>
      <c r="E16" s="404"/>
      <c r="F16" s="403"/>
      <c r="G16" s="3"/>
    </row>
    <row r="17" spans="1:10" ht="15" customHeight="1" x14ac:dyDescent="0.4">
      <c r="A17" s="396" t="s">
        <v>14</v>
      </c>
      <c r="B17" s="399"/>
      <c r="C17" s="399"/>
      <c r="D17" s="397"/>
      <c r="E17" s="396" t="s">
        <v>14</v>
      </c>
      <c r="F17" s="400"/>
      <c r="G17" s="3"/>
    </row>
    <row r="18" spans="1:10" ht="15" customHeight="1" x14ac:dyDescent="0.4">
      <c r="A18" s="401"/>
      <c r="B18" s="402"/>
      <c r="C18" s="402"/>
      <c r="D18" s="403"/>
      <c r="E18" s="404"/>
      <c r="F18" s="403"/>
      <c r="G18" s="3"/>
    </row>
    <row r="19" spans="1:10" ht="15" customHeight="1" x14ac:dyDescent="0.4">
      <c r="A19" s="396" t="s">
        <v>15</v>
      </c>
      <c r="B19" s="399"/>
      <c r="C19" s="399"/>
      <c r="D19" s="397"/>
      <c r="E19" s="396" t="s">
        <v>15</v>
      </c>
      <c r="F19" s="400"/>
      <c r="G19" s="3"/>
    </row>
    <row r="20" spans="1:10" ht="15" customHeight="1" x14ac:dyDescent="0.4">
      <c r="A20" s="351"/>
      <c r="B20" s="391"/>
      <c r="C20" s="392"/>
      <c r="D20" s="393"/>
      <c r="E20" s="80"/>
      <c r="F20" s="81"/>
      <c r="G20" s="3"/>
    </row>
    <row r="21" spans="1:10" ht="15" customHeight="1" x14ac:dyDescent="0.4">
      <c r="A21" s="394" t="s">
        <v>16</v>
      </c>
      <c r="B21" s="395"/>
      <c r="C21" s="396" t="s">
        <v>17</v>
      </c>
      <c r="D21" s="397"/>
      <c r="E21" s="82" t="s">
        <v>16</v>
      </c>
      <c r="F21" s="82" t="s">
        <v>17</v>
      </c>
      <c r="G21" s="3"/>
    </row>
    <row r="22" spans="1:10" ht="15" customHeight="1" x14ac:dyDescent="0.4">
      <c r="A22" s="83"/>
      <c r="B22" s="84"/>
      <c r="C22" s="83"/>
      <c r="D22" s="84"/>
      <c r="E22" s="83"/>
      <c r="F22" s="83"/>
      <c r="G22" s="3"/>
    </row>
    <row r="23" spans="1:10" ht="30" x14ac:dyDescent="0.5">
      <c r="A23" s="323" t="s">
        <v>18</v>
      </c>
      <c r="B23" s="323"/>
      <c r="C23" s="323"/>
      <c r="D23" s="323"/>
      <c r="E23" s="323"/>
      <c r="F23" s="323"/>
      <c r="G23" s="398"/>
    </row>
    <row r="24" spans="1:10" ht="31.5" customHeight="1" x14ac:dyDescent="0.25">
      <c r="A24" s="11" t="s">
        <v>19</v>
      </c>
      <c r="B24" s="12" t="s">
        <v>20</v>
      </c>
      <c r="C24" s="12" t="s">
        <v>21</v>
      </c>
      <c r="D24" s="12" t="s">
        <v>22</v>
      </c>
      <c r="E24" s="12" t="s">
        <v>23</v>
      </c>
      <c r="F24" s="12" t="s">
        <v>24</v>
      </c>
      <c r="G24" s="12" t="s">
        <v>25</v>
      </c>
    </row>
    <row r="25" spans="1:10" s="86" customFormat="1" ht="14.25" customHeight="1" x14ac:dyDescent="0.25">
      <c r="A25" s="169">
        <v>10</v>
      </c>
      <c r="B25" s="106"/>
      <c r="C25" s="170" t="str">
        <f>HYPERLINK(I25,J25)</f>
        <v>470148-792</v>
      </c>
      <c r="D25" s="171" t="s">
        <v>26</v>
      </c>
      <c r="E25" s="172" t="s">
        <v>37</v>
      </c>
      <c r="F25" s="173">
        <f>VLOOKUP(C25:C47,[3]Sheet1!$D:$F,3,FALSE)</f>
        <v>26.75</v>
      </c>
      <c r="G25" s="174">
        <f t="shared" ref="G25:G47" si="0">B25*F25</f>
        <v>0</v>
      </c>
      <c r="H25" s="175" t="s">
        <v>28</v>
      </c>
      <c r="I25" s="86" t="s">
        <v>38</v>
      </c>
      <c r="J25" s="176" t="s">
        <v>39</v>
      </c>
    </row>
    <row r="26" spans="1:10" s="86" customFormat="1" ht="14.25" customHeight="1" x14ac:dyDescent="0.25">
      <c r="A26" s="169">
        <v>20</v>
      </c>
      <c r="B26" s="106"/>
      <c r="C26" s="170" t="s">
        <v>363</v>
      </c>
      <c r="D26" s="177" t="s">
        <v>26</v>
      </c>
      <c r="E26" s="178" t="s">
        <v>76</v>
      </c>
      <c r="F26" s="173">
        <f>VLOOKUP(C26:C48,[3]Sheet1!$D:$F,3,FALSE)</f>
        <v>13</v>
      </c>
      <c r="G26" s="174">
        <f t="shared" si="0"/>
        <v>0</v>
      </c>
      <c r="H26" s="175" t="s">
        <v>28</v>
      </c>
      <c r="I26" s="86" t="s">
        <v>77</v>
      </c>
      <c r="J26" s="169" t="s">
        <v>78</v>
      </c>
    </row>
    <row r="27" spans="1:10" s="86" customFormat="1" ht="14.4" x14ac:dyDescent="0.25">
      <c r="A27" s="169">
        <v>1</v>
      </c>
      <c r="B27" s="106"/>
      <c r="C27" s="170" t="str">
        <f t="shared" ref="C27:C47" si="1">HYPERLINK(I27,J27)</f>
        <v>470015-776</v>
      </c>
      <c r="D27" s="177" t="s">
        <v>488</v>
      </c>
      <c r="E27" s="178" t="s">
        <v>489</v>
      </c>
      <c r="F27" s="173">
        <f>VLOOKUP(C27:C49,[3]Sheet1!$D:$F,3,FALSE)</f>
        <v>116</v>
      </c>
      <c r="G27" s="174">
        <f t="shared" si="0"/>
        <v>0</v>
      </c>
      <c r="H27" s="175" t="s">
        <v>28</v>
      </c>
      <c r="I27" s="86" t="s">
        <v>490</v>
      </c>
      <c r="J27" s="169" t="s">
        <v>491</v>
      </c>
    </row>
    <row r="28" spans="1:10" s="86" customFormat="1" ht="14.25" customHeight="1" x14ac:dyDescent="0.25">
      <c r="A28" s="179">
        <v>10</v>
      </c>
      <c r="B28" s="116"/>
      <c r="C28" s="170" t="str">
        <f t="shared" si="1"/>
        <v>470144-214</v>
      </c>
      <c r="D28" s="180" t="s">
        <v>26</v>
      </c>
      <c r="E28" s="181" t="s">
        <v>492</v>
      </c>
      <c r="F28" s="173">
        <f>VLOOKUP(C28:C50,[3]Sheet1!$D:$F,3,FALSE)</f>
        <v>72.55</v>
      </c>
      <c r="G28" s="182">
        <f t="shared" si="0"/>
        <v>0</v>
      </c>
      <c r="H28" s="175" t="s">
        <v>28</v>
      </c>
      <c r="I28" s="86" t="s">
        <v>493</v>
      </c>
      <c r="J28" s="179" t="s">
        <v>494</v>
      </c>
    </row>
    <row r="29" spans="1:10" s="86" customFormat="1" ht="15.75" customHeight="1" x14ac:dyDescent="0.25">
      <c r="A29" s="179">
        <v>20</v>
      </c>
      <c r="B29" s="116"/>
      <c r="C29" s="170" t="str">
        <f t="shared" si="1"/>
        <v>470177-936</v>
      </c>
      <c r="D29" s="180" t="s">
        <v>26</v>
      </c>
      <c r="E29" s="181" t="s">
        <v>495</v>
      </c>
      <c r="F29" s="173">
        <f>VLOOKUP(C29:C51,[3]Sheet1!$D:$F,3,FALSE)</f>
        <v>18.25</v>
      </c>
      <c r="G29" s="182">
        <f t="shared" si="0"/>
        <v>0</v>
      </c>
      <c r="H29" s="175" t="s">
        <v>28</v>
      </c>
      <c r="I29" s="86" t="s">
        <v>496</v>
      </c>
      <c r="J29" s="179" t="s">
        <v>497</v>
      </c>
    </row>
    <row r="30" spans="1:10" s="86" customFormat="1" ht="15.75" customHeight="1" x14ac:dyDescent="0.25">
      <c r="A30" s="179" t="s">
        <v>498</v>
      </c>
      <c r="B30" s="116"/>
      <c r="C30" s="170" t="str">
        <f t="shared" si="1"/>
        <v>470006-170</v>
      </c>
      <c r="D30" s="180" t="s">
        <v>26</v>
      </c>
      <c r="E30" s="181" t="s">
        <v>499</v>
      </c>
      <c r="F30" s="173">
        <f>VLOOKUP(C30:C52,[3]Sheet1!$D:$F,3,FALSE)</f>
        <v>12.65</v>
      </c>
      <c r="G30" s="182">
        <f t="shared" si="0"/>
        <v>0</v>
      </c>
      <c r="H30" s="175" t="s">
        <v>28</v>
      </c>
      <c r="I30" s="86" t="s">
        <v>500</v>
      </c>
      <c r="J30" s="179" t="s">
        <v>501</v>
      </c>
    </row>
    <row r="31" spans="1:10" s="86" customFormat="1" ht="15.75" customHeight="1" x14ac:dyDescent="0.25">
      <c r="A31" s="179" t="s">
        <v>498</v>
      </c>
      <c r="B31" s="116"/>
      <c r="C31" s="170" t="str">
        <f t="shared" si="1"/>
        <v>470006-172</v>
      </c>
      <c r="D31" s="180" t="s">
        <v>26</v>
      </c>
      <c r="E31" s="181" t="s">
        <v>502</v>
      </c>
      <c r="F31" s="173">
        <f>VLOOKUP(C31:C53,[3]Sheet1!$D:$F,3,FALSE)</f>
        <v>5.95</v>
      </c>
      <c r="G31" s="182">
        <f t="shared" si="0"/>
        <v>0</v>
      </c>
      <c r="H31" s="175" t="s">
        <v>28</v>
      </c>
      <c r="I31" s="86" t="s">
        <v>503</v>
      </c>
      <c r="J31" s="179" t="s">
        <v>504</v>
      </c>
    </row>
    <row r="32" spans="1:10" s="86" customFormat="1" ht="14.25" customHeight="1" x14ac:dyDescent="0.25">
      <c r="A32" s="169">
        <v>1</v>
      </c>
      <c r="B32" s="106"/>
      <c r="C32" s="170" t="str">
        <f t="shared" si="1"/>
        <v>470018-850</v>
      </c>
      <c r="D32" s="177" t="s">
        <v>68</v>
      </c>
      <c r="E32" s="178" t="s">
        <v>505</v>
      </c>
      <c r="F32" s="173">
        <f>VLOOKUP(C32:C54,[3]Sheet1!$D:$F,3,FALSE)</f>
        <v>10.95</v>
      </c>
      <c r="G32" s="174">
        <f t="shared" si="0"/>
        <v>0</v>
      </c>
      <c r="H32" s="175" t="s">
        <v>28</v>
      </c>
      <c r="I32" s="86" t="s">
        <v>506</v>
      </c>
      <c r="J32" s="169" t="s">
        <v>507</v>
      </c>
    </row>
    <row r="33" spans="1:10" s="86" customFormat="1" ht="14.4" x14ac:dyDescent="0.25">
      <c r="A33" s="169">
        <v>5</v>
      </c>
      <c r="B33" s="106"/>
      <c r="C33" s="170" t="str">
        <f t="shared" si="1"/>
        <v>470003-234</v>
      </c>
      <c r="D33" s="177" t="s">
        <v>26</v>
      </c>
      <c r="E33" s="178" t="s">
        <v>508</v>
      </c>
      <c r="F33" s="173">
        <f>VLOOKUP(C33:C55,[3]Sheet1!$D:$F,3,FALSE)</f>
        <v>379.95</v>
      </c>
      <c r="G33" s="174">
        <f t="shared" si="0"/>
        <v>0</v>
      </c>
      <c r="H33" s="175" t="s">
        <v>28</v>
      </c>
      <c r="I33" s="86" t="s">
        <v>303</v>
      </c>
      <c r="J33" s="169" t="s">
        <v>304</v>
      </c>
    </row>
    <row r="34" spans="1:10" s="86" customFormat="1" ht="14.4" x14ac:dyDescent="0.25">
      <c r="A34" s="169">
        <v>1</v>
      </c>
      <c r="B34" s="106"/>
      <c r="C34" s="170" t="str">
        <f t="shared" si="1"/>
        <v>470020-304</v>
      </c>
      <c r="D34" s="169" t="s">
        <v>26</v>
      </c>
      <c r="E34" s="183" t="s">
        <v>509</v>
      </c>
      <c r="F34" s="173">
        <f>VLOOKUP(C34:C56,[3]Sheet1!$D:$F,3,FALSE)</f>
        <v>850</v>
      </c>
      <c r="G34" s="174">
        <f t="shared" si="0"/>
        <v>0</v>
      </c>
      <c r="H34" s="175" t="s">
        <v>28</v>
      </c>
      <c r="I34" s="86" t="s">
        <v>307</v>
      </c>
      <c r="J34" s="169" t="s">
        <v>308</v>
      </c>
    </row>
    <row r="35" spans="1:10" s="86" customFormat="1" ht="14.4" x14ac:dyDescent="0.25">
      <c r="A35" s="169">
        <v>1</v>
      </c>
      <c r="B35" s="106"/>
      <c r="C35" s="170" t="str">
        <f t="shared" si="1"/>
        <v>470019-500</v>
      </c>
      <c r="D35" s="184" t="s">
        <v>68</v>
      </c>
      <c r="E35" s="183" t="s">
        <v>510</v>
      </c>
      <c r="F35" s="173">
        <f>VLOOKUP(C35:C57,[3]Sheet1!$D:$F,3,FALSE)</f>
        <v>23.5</v>
      </c>
      <c r="G35" s="174">
        <f t="shared" si="0"/>
        <v>0</v>
      </c>
      <c r="H35" s="175" t="s">
        <v>28</v>
      </c>
      <c r="I35" s="86" t="s">
        <v>511</v>
      </c>
      <c r="J35" s="169" t="s">
        <v>512</v>
      </c>
    </row>
    <row r="36" spans="1:10" s="86" customFormat="1" ht="14.4" x14ac:dyDescent="0.25">
      <c r="A36" s="169">
        <v>20</v>
      </c>
      <c r="B36" s="106"/>
      <c r="C36" s="170" t="str">
        <f t="shared" si="1"/>
        <v>470148-648</v>
      </c>
      <c r="D36" s="169" t="s">
        <v>26</v>
      </c>
      <c r="E36" s="183" t="s">
        <v>335</v>
      </c>
      <c r="F36" s="173">
        <f>VLOOKUP(C36:C58,[3]Sheet1!$D:$F,3,FALSE)</f>
        <v>16.45</v>
      </c>
      <c r="G36" s="174">
        <f t="shared" si="0"/>
        <v>0</v>
      </c>
      <c r="H36" s="175" t="s">
        <v>28</v>
      </c>
      <c r="I36" s="86" t="s">
        <v>173</v>
      </c>
      <c r="J36" s="169" t="s">
        <v>174</v>
      </c>
    </row>
    <row r="37" spans="1:10" s="86" customFormat="1" ht="14.25" customHeight="1" x14ac:dyDescent="0.25">
      <c r="A37" s="169">
        <v>10</v>
      </c>
      <c r="B37" s="106"/>
      <c r="C37" s="170" t="str">
        <f t="shared" si="1"/>
        <v>470014-518</v>
      </c>
      <c r="D37" s="177" t="s">
        <v>26</v>
      </c>
      <c r="E37" s="178" t="s">
        <v>513</v>
      </c>
      <c r="F37" s="173">
        <f>VLOOKUP(C37:C59,[3]Sheet1!$D:$F,3,FALSE)</f>
        <v>489</v>
      </c>
      <c r="G37" s="174">
        <f t="shared" si="0"/>
        <v>0</v>
      </c>
      <c r="H37" s="175" t="s">
        <v>28</v>
      </c>
      <c r="I37" s="86" t="s">
        <v>57</v>
      </c>
      <c r="J37" s="177" t="s">
        <v>58</v>
      </c>
    </row>
    <row r="38" spans="1:10" s="86" customFormat="1" ht="14.4" x14ac:dyDescent="0.25">
      <c r="A38" s="169" t="s">
        <v>514</v>
      </c>
      <c r="B38" s="106"/>
      <c r="C38" s="170" t="s">
        <v>515</v>
      </c>
      <c r="D38" s="177" t="s">
        <v>26</v>
      </c>
      <c r="E38" s="178" t="s">
        <v>516</v>
      </c>
      <c r="F38" s="173">
        <f>VLOOKUP(C38:C60,[3]Sheet1!$D:$F,3,FALSE)</f>
        <v>378</v>
      </c>
      <c r="G38" s="174">
        <f t="shared" si="0"/>
        <v>0</v>
      </c>
      <c r="H38" s="175" t="s">
        <v>28</v>
      </c>
      <c r="I38" s="86" t="s">
        <v>517</v>
      </c>
      <c r="J38" s="169" t="s">
        <v>518</v>
      </c>
    </row>
    <row r="39" spans="1:10" s="86" customFormat="1" ht="14.4" x14ac:dyDescent="0.25">
      <c r="A39" s="169">
        <v>10</v>
      </c>
      <c r="B39" s="106"/>
      <c r="C39" s="170" t="str">
        <f t="shared" si="1"/>
        <v>470012-230</v>
      </c>
      <c r="D39" s="177" t="s">
        <v>26</v>
      </c>
      <c r="E39" s="178" t="s">
        <v>519</v>
      </c>
      <c r="F39" s="173">
        <f>VLOOKUP(C39:C61,[3]Sheet1!$D:$F,3,FALSE)</f>
        <v>309</v>
      </c>
      <c r="G39" s="174">
        <f t="shared" si="0"/>
        <v>0</v>
      </c>
      <c r="H39" s="175" t="s">
        <v>28</v>
      </c>
      <c r="I39" s="86" t="s">
        <v>520</v>
      </c>
      <c r="J39" s="169" t="s">
        <v>521</v>
      </c>
    </row>
    <row r="40" spans="1:10" s="86" customFormat="1" ht="14.4" x14ac:dyDescent="0.25">
      <c r="A40" s="169">
        <v>10</v>
      </c>
      <c r="B40" s="106"/>
      <c r="C40" s="170" t="str">
        <f t="shared" si="1"/>
        <v>470148-876</v>
      </c>
      <c r="D40" s="177" t="s">
        <v>26</v>
      </c>
      <c r="E40" s="178" t="s">
        <v>522</v>
      </c>
      <c r="F40" s="173">
        <f>VLOOKUP(C40:C62,[3]Sheet1!$D:$F,3,FALSE)</f>
        <v>16.5</v>
      </c>
      <c r="G40" s="174">
        <f t="shared" si="0"/>
        <v>0</v>
      </c>
      <c r="H40" s="175" t="s">
        <v>28</v>
      </c>
      <c r="I40" s="86" t="s">
        <v>360</v>
      </c>
      <c r="J40" s="169" t="s">
        <v>361</v>
      </c>
    </row>
    <row r="41" spans="1:10" ht="14.4" x14ac:dyDescent="0.25">
      <c r="A41" s="169">
        <v>10</v>
      </c>
      <c r="B41" s="106"/>
      <c r="C41" s="170" t="str">
        <f t="shared" si="1"/>
        <v>470019-496</v>
      </c>
      <c r="D41" s="177" t="s">
        <v>26</v>
      </c>
      <c r="E41" s="178" t="s">
        <v>65</v>
      </c>
      <c r="F41" s="173">
        <f>VLOOKUP(C41:C63,[3]Sheet1!$D:$F,3,FALSE)</f>
        <v>31.95</v>
      </c>
      <c r="G41" s="174">
        <f t="shared" si="0"/>
        <v>0</v>
      </c>
      <c r="H41" s="175" t="s">
        <v>28</v>
      </c>
      <c r="I41" s="86" t="s">
        <v>66</v>
      </c>
      <c r="J41" s="169" t="s">
        <v>67</v>
      </c>
    </row>
    <row r="42" spans="1:10" ht="14.4" x14ac:dyDescent="0.25">
      <c r="A42" s="169">
        <v>10</v>
      </c>
      <c r="B42" s="106"/>
      <c r="C42" s="170" t="str">
        <f t="shared" si="1"/>
        <v>470157-270</v>
      </c>
      <c r="D42" s="177" t="s">
        <v>26</v>
      </c>
      <c r="E42" s="178" t="s">
        <v>523</v>
      </c>
      <c r="F42" s="173">
        <f>VLOOKUP(C42:C64,[3]Sheet1!$D:$F,3,FALSE)</f>
        <v>9.8000000000000007</v>
      </c>
      <c r="G42" s="174">
        <f t="shared" si="0"/>
        <v>0</v>
      </c>
      <c r="H42" s="175" t="s">
        <v>28</v>
      </c>
      <c r="I42" s="86" t="s">
        <v>310</v>
      </c>
      <c r="J42" s="169" t="s">
        <v>311</v>
      </c>
    </row>
    <row r="43" spans="1:10" ht="14.4" x14ac:dyDescent="0.25">
      <c r="A43" s="169">
        <v>1</v>
      </c>
      <c r="B43" s="106"/>
      <c r="C43" s="170" t="str">
        <f t="shared" si="1"/>
        <v>470106-202</v>
      </c>
      <c r="D43" s="177" t="s">
        <v>26</v>
      </c>
      <c r="E43" s="178" t="s">
        <v>524</v>
      </c>
      <c r="F43" s="173">
        <f>VLOOKUP(C43:C65,[3]Sheet1!$D:$F,3,FALSE)</f>
        <v>12.37</v>
      </c>
      <c r="G43" s="174">
        <f t="shared" si="0"/>
        <v>0</v>
      </c>
      <c r="H43" s="175" t="s">
        <v>28</v>
      </c>
      <c r="I43" s="86" t="s">
        <v>525</v>
      </c>
      <c r="J43" s="169" t="s">
        <v>526</v>
      </c>
    </row>
    <row r="44" spans="1:10" ht="14.4" x14ac:dyDescent="0.25">
      <c r="A44" s="169">
        <v>1</v>
      </c>
      <c r="B44" s="106"/>
      <c r="C44" s="170" t="str">
        <f t="shared" si="1"/>
        <v>470015-810</v>
      </c>
      <c r="D44" s="177" t="s">
        <v>26</v>
      </c>
      <c r="E44" s="178" t="s">
        <v>527</v>
      </c>
      <c r="F44" s="173">
        <f>VLOOKUP(C44:C66,[3]Sheet1!$D:$F,3,FALSE)</f>
        <v>534.95000000000005</v>
      </c>
      <c r="G44" s="174">
        <f t="shared" si="0"/>
        <v>0</v>
      </c>
      <c r="H44" s="175" t="s">
        <v>28</v>
      </c>
      <c r="I44" s="86" t="s">
        <v>47</v>
      </c>
      <c r="J44" s="185" t="s">
        <v>48</v>
      </c>
    </row>
    <row r="45" spans="1:10" ht="14.4" x14ac:dyDescent="0.25">
      <c r="A45" s="169">
        <v>3</v>
      </c>
      <c r="B45" s="106"/>
      <c r="C45" s="170" t="str">
        <f t="shared" si="1"/>
        <v>470175-286</v>
      </c>
      <c r="D45" s="177" t="s">
        <v>68</v>
      </c>
      <c r="E45" s="186" t="s">
        <v>312</v>
      </c>
      <c r="F45" s="173">
        <f>VLOOKUP(C45:C67,[3]Sheet1!$D:$F,3,FALSE)</f>
        <v>45.1</v>
      </c>
      <c r="G45" s="174">
        <f t="shared" si="0"/>
        <v>0</v>
      </c>
      <c r="H45" s="175" t="s">
        <v>28</v>
      </c>
      <c r="I45" s="86" t="s">
        <v>70</v>
      </c>
      <c r="J45" s="169" t="s">
        <v>71</v>
      </c>
    </row>
    <row r="46" spans="1:10" ht="14.4" x14ac:dyDescent="0.25">
      <c r="A46" s="169">
        <v>10</v>
      </c>
      <c r="B46" s="106"/>
      <c r="C46" s="170" t="str">
        <f t="shared" si="1"/>
        <v>470019-078</v>
      </c>
      <c r="D46" s="177" t="s">
        <v>26</v>
      </c>
      <c r="E46" s="178" t="s">
        <v>528</v>
      </c>
      <c r="F46" s="173">
        <f>VLOOKUP(C46:C68,[3]Sheet1!$D:$F,3,FALSE)</f>
        <v>49</v>
      </c>
      <c r="G46" s="174">
        <f t="shared" si="0"/>
        <v>0</v>
      </c>
      <c r="H46" s="175" t="s">
        <v>28</v>
      </c>
      <c r="I46" s="86" t="s">
        <v>529</v>
      </c>
      <c r="J46" s="169" t="s">
        <v>530</v>
      </c>
    </row>
    <row r="47" spans="1:10" ht="14.4" x14ac:dyDescent="0.25">
      <c r="A47" s="169">
        <v>1</v>
      </c>
      <c r="B47" s="106"/>
      <c r="C47" s="170" t="str">
        <f t="shared" si="1"/>
        <v>470006-622</v>
      </c>
      <c r="D47" s="177" t="s">
        <v>26</v>
      </c>
      <c r="E47" s="178" t="s">
        <v>409</v>
      </c>
      <c r="F47" s="173">
        <f>VLOOKUP(C47:C69,[3]Sheet1!$D:$F,3,FALSE)</f>
        <v>609.95000000000005</v>
      </c>
      <c r="G47" s="174">
        <f t="shared" si="0"/>
        <v>0</v>
      </c>
      <c r="H47" s="175" t="s">
        <v>28</v>
      </c>
      <c r="I47" s="86" t="s">
        <v>410</v>
      </c>
      <c r="J47" s="169" t="s">
        <v>411</v>
      </c>
    </row>
    <row r="48" spans="1:10" s="118" customFormat="1" ht="18.75" customHeight="1" x14ac:dyDescent="0.3">
      <c r="A48" s="441" t="s">
        <v>95</v>
      </c>
      <c r="B48" s="442"/>
      <c r="C48" s="442"/>
      <c r="D48" s="442"/>
      <c r="E48" s="442"/>
      <c r="F48" s="443"/>
      <c r="G48" s="187">
        <f>SUM(G25:G47)</f>
        <v>0</v>
      </c>
    </row>
    <row r="49" spans="1:10" s="118" customFormat="1" ht="18.75" customHeight="1" x14ac:dyDescent="0.3">
      <c r="A49" s="188"/>
      <c r="B49" s="188"/>
      <c r="C49" s="188"/>
      <c r="D49" s="188"/>
      <c r="E49" s="188"/>
      <c r="F49" s="188"/>
      <c r="G49" s="189"/>
    </row>
    <row r="50" spans="1:10" s="118" customFormat="1" ht="18.75" customHeight="1" x14ac:dyDescent="0.3">
      <c r="A50" s="188"/>
      <c r="B50" s="188"/>
      <c r="C50" s="188"/>
      <c r="D50" s="188"/>
      <c r="E50" s="188"/>
      <c r="F50" s="188"/>
      <c r="G50" s="189"/>
    </row>
    <row r="51" spans="1:10" s="118" customFormat="1" ht="18.75" customHeight="1" x14ac:dyDescent="0.3">
      <c r="A51" s="188"/>
      <c r="B51" s="188"/>
      <c r="C51" s="188"/>
      <c r="D51" s="188"/>
      <c r="E51" s="188"/>
      <c r="F51" s="188"/>
      <c r="G51" s="189"/>
    </row>
    <row r="52" spans="1:10" s="118" customFormat="1" ht="18.75" customHeight="1" x14ac:dyDescent="0.3">
      <c r="A52" s="188"/>
      <c r="B52" s="188"/>
      <c r="C52" s="188"/>
      <c r="D52" s="188"/>
      <c r="E52" s="188"/>
      <c r="F52" s="188"/>
      <c r="G52" s="189"/>
    </row>
    <row r="53" spans="1:10" s="118" customFormat="1" ht="18.75" customHeight="1" x14ac:dyDescent="0.3">
      <c r="A53" s="188"/>
      <c r="B53" s="188"/>
      <c r="C53" s="188"/>
      <c r="D53" s="188"/>
      <c r="E53" s="188"/>
      <c r="F53" s="188"/>
      <c r="G53" s="189"/>
    </row>
    <row r="54" spans="1:10" s="118" customFormat="1" ht="18.75" customHeight="1" x14ac:dyDescent="0.3">
      <c r="A54" s="188"/>
      <c r="B54" s="188"/>
      <c r="C54" s="188"/>
      <c r="D54" s="188"/>
      <c r="E54" s="188"/>
      <c r="F54" s="188"/>
      <c r="G54" s="189"/>
    </row>
    <row r="55" spans="1:10" s="86" customFormat="1" x14ac:dyDescent="0.25">
      <c r="A55" s="101"/>
      <c r="D55" s="103"/>
      <c r="E55" s="104"/>
      <c r="G55" s="4"/>
    </row>
    <row r="56" spans="1:10" s="86" customFormat="1" ht="30" x14ac:dyDescent="0.5">
      <c r="A56" s="325" t="s">
        <v>96</v>
      </c>
      <c r="B56" s="325"/>
      <c r="C56" s="325"/>
      <c r="D56" s="325"/>
      <c r="E56" s="325"/>
      <c r="F56" s="325"/>
      <c r="G56" s="325"/>
    </row>
    <row r="57" spans="1:10" s="86" customFormat="1" ht="15" customHeight="1" x14ac:dyDescent="0.25">
      <c r="A57" s="384" t="s">
        <v>97</v>
      </c>
      <c r="B57" s="384"/>
      <c r="C57" s="384"/>
      <c r="D57" s="384"/>
      <c r="E57" s="384"/>
      <c r="F57" s="384"/>
      <c r="G57" s="384"/>
    </row>
    <row r="58" spans="1:10" ht="14.25" customHeight="1" x14ac:dyDescent="0.25">
      <c r="A58" s="385"/>
      <c r="B58" s="385"/>
      <c r="C58" s="385"/>
      <c r="D58" s="385"/>
      <c r="E58" s="385"/>
      <c r="F58" s="385"/>
      <c r="G58" s="385"/>
    </row>
    <row r="59" spans="1:10" s="86" customFormat="1" ht="26.4" x14ac:dyDescent="0.25">
      <c r="A59" s="12" t="s">
        <v>98</v>
      </c>
      <c r="B59" s="12" t="s">
        <v>20</v>
      </c>
      <c r="C59" s="12" t="s">
        <v>21</v>
      </c>
      <c r="D59" s="12" t="s">
        <v>22</v>
      </c>
      <c r="E59" s="12" t="s">
        <v>23</v>
      </c>
      <c r="F59" s="12" t="s">
        <v>24</v>
      </c>
      <c r="G59" s="12" t="s">
        <v>25</v>
      </c>
    </row>
    <row r="60" spans="1:10" ht="14.4" x14ac:dyDescent="0.3">
      <c r="A60" s="190">
        <v>20</v>
      </c>
      <c r="B60" s="88"/>
      <c r="C60" s="191" t="str">
        <f>HYPERLINK(I60,J60)</f>
        <v>470016-082</v>
      </c>
      <c r="D60" s="190" t="s">
        <v>26</v>
      </c>
      <c r="E60" s="192" t="s">
        <v>531</v>
      </c>
      <c r="F60" s="173">
        <f>VLOOKUP(C60:C79,[3]Sheet1!$D:$F,3,FALSE)</f>
        <v>5.0999999999999996</v>
      </c>
      <c r="G60" s="92">
        <f t="shared" ref="G60:G79" si="2">B60*F60</f>
        <v>0</v>
      </c>
      <c r="H60" s="4" t="s">
        <v>28</v>
      </c>
      <c r="I60" s="4" t="s">
        <v>185</v>
      </c>
      <c r="J60" s="193" t="s">
        <v>186</v>
      </c>
    </row>
    <row r="61" spans="1:10" s="118" customFormat="1" ht="17.399999999999999" x14ac:dyDescent="0.3">
      <c r="A61" s="190">
        <v>10</v>
      </c>
      <c r="B61" s="88"/>
      <c r="C61" s="191" t="str">
        <f t="shared" ref="C61:C79" si="3">HYPERLINK(I61,J61)</f>
        <v>470191-188</v>
      </c>
      <c r="D61" s="194" t="s">
        <v>26</v>
      </c>
      <c r="E61" s="195" t="s">
        <v>414</v>
      </c>
      <c r="F61" s="173">
        <f>VLOOKUP(C61:C80,[3]Sheet1!$D:$F,3,FALSE)</f>
        <v>4.5</v>
      </c>
      <c r="G61" s="92">
        <f t="shared" si="2"/>
        <v>0</v>
      </c>
      <c r="H61" s="4" t="s">
        <v>28</v>
      </c>
      <c r="I61" s="4" t="s">
        <v>313</v>
      </c>
      <c r="J61" s="193" t="s">
        <v>314</v>
      </c>
    </row>
    <row r="62" spans="1:10" ht="14.4" x14ac:dyDescent="0.3">
      <c r="A62" s="190">
        <v>2</v>
      </c>
      <c r="B62" s="88"/>
      <c r="C62" s="191" t="str">
        <f t="shared" si="3"/>
        <v>470191-150</v>
      </c>
      <c r="D62" s="194" t="s">
        <v>26</v>
      </c>
      <c r="E62" s="195" t="s">
        <v>416</v>
      </c>
      <c r="F62" s="173">
        <f>VLOOKUP(C62:C81,[3]Sheet1!$D:$F,3,FALSE)</f>
        <v>4.95</v>
      </c>
      <c r="G62" s="92">
        <f t="shared" si="2"/>
        <v>0</v>
      </c>
      <c r="H62" s="4" t="s">
        <v>28</v>
      </c>
      <c r="I62" s="4" t="s">
        <v>127</v>
      </c>
      <c r="J62" s="193" t="s">
        <v>128</v>
      </c>
    </row>
    <row r="63" spans="1:10" ht="14.4" x14ac:dyDescent="0.3">
      <c r="A63" s="190">
        <v>20</v>
      </c>
      <c r="B63" s="88"/>
      <c r="C63" s="191" t="str">
        <f t="shared" si="3"/>
        <v>470191-200</v>
      </c>
      <c r="D63" s="194" t="s">
        <v>26</v>
      </c>
      <c r="E63" s="196" t="s">
        <v>417</v>
      </c>
      <c r="F63" s="173">
        <f>VLOOKUP(C63:C82,[3]Sheet1!$D:$F,3,FALSE)</f>
        <v>4.8</v>
      </c>
      <c r="G63" s="92">
        <f t="shared" si="2"/>
        <v>0</v>
      </c>
      <c r="H63" s="4" t="s">
        <v>28</v>
      </c>
      <c r="I63" s="4" t="s">
        <v>136</v>
      </c>
      <c r="J63" s="193" t="s">
        <v>137</v>
      </c>
    </row>
    <row r="64" spans="1:10" ht="14.4" x14ac:dyDescent="0.3">
      <c r="A64" s="190">
        <v>10</v>
      </c>
      <c r="B64" s="88"/>
      <c r="C64" s="191" t="str">
        <f t="shared" si="3"/>
        <v>470191-152</v>
      </c>
      <c r="D64" s="194" t="s">
        <v>26</v>
      </c>
      <c r="E64" s="195" t="s">
        <v>532</v>
      </c>
      <c r="F64" s="173">
        <f>VLOOKUP(C64:C83,[3]Sheet1!$D:$F,3,FALSE)</f>
        <v>4.95</v>
      </c>
      <c r="G64" s="92">
        <f t="shared" si="2"/>
        <v>0</v>
      </c>
      <c r="H64" s="4" t="s">
        <v>28</v>
      </c>
      <c r="I64" s="4" t="s">
        <v>326</v>
      </c>
      <c r="J64" s="193" t="s">
        <v>327</v>
      </c>
    </row>
    <row r="65" spans="1:10" s="86" customFormat="1" ht="14.4" x14ac:dyDescent="0.3">
      <c r="A65" s="190">
        <v>4</v>
      </c>
      <c r="B65" s="88"/>
      <c r="C65" s="191" t="str">
        <f t="shared" si="3"/>
        <v>470156-704</v>
      </c>
      <c r="D65" s="194" t="s">
        <v>68</v>
      </c>
      <c r="E65" s="195" t="s">
        <v>533</v>
      </c>
      <c r="F65" s="173">
        <f>VLOOKUP(C65:C84,[3]Sheet1!$D:$F,3,FALSE)</f>
        <v>6.75</v>
      </c>
      <c r="G65" s="92">
        <f t="shared" si="2"/>
        <v>0</v>
      </c>
      <c r="H65" s="4" t="s">
        <v>28</v>
      </c>
      <c r="I65" s="4" t="s">
        <v>534</v>
      </c>
      <c r="J65" s="193" t="s">
        <v>535</v>
      </c>
    </row>
    <row r="66" spans="1:10" s="86" customFormat="1" ht="14.4" x14ac:dyDescent="0.3">
      <c r="A66" s="190">
        <v>10</v>
      </c>
      <c r="B66" s="88"/>
      <c r="C66" s="191" t="str">
        <f t="shared" si="3"/>
        <v>470148-772</v>
      </c>
      <c r="D66" s="194" t="s">
        <v>26</v>
      </c>
      <c r="E66" s="195" t="s">
        <v>536</v>
      </c>
      <c r="F66" s="173">
        <f>VLOOKUP(C66:C85,[3]Sheet1!$D:$F,3,FALSE)</f>
        <v>13.9</v>
      </c>
      <c r="G66" s="92">
        <f t="shared" si="2"/>
        <v>0</v>
      </c>
      <c r="H66" s="4" t="s">
        <v>28</v>
      </c>
      <c r="I66" s="4" t="s">
        <v>428</v>
      </c>
      <c r="J66" s="193" t="s">
        <v>429</v>
      </c>
    </row>
    <row r="67" spans="1:10" s="86" customFormat="1" ht="14.4" x14ac:dyDescent="0.3">
      <c r="A67" s="190">
        <v>2</v>
      </c>
      <c r="B67" s="88"/>
      <c r="C67" s="191" t="str">
        <f t="shared" si="3"/>
        <v>470210-568</v>
      </c>
      <c r="D67" s="184" t="s">
        <v>68</v>
      </c>
      <c r="E67" s="197" t="s">
        <v>537</v>
      </c>
      <c r="F67" s="173">
        <f>VLOOKUP(C67:C86,[3]Sheet1!$D:$F,3,FALSE)</f>
        <v>13.45</v>
      </c>
      <c r="G67" s="92">
        <f t="shared" si="2"/>
        <v>0</v>
      </c>
      <c r="H67" s="4" t="s">
        <v>28</v>
      </c>
      <c r="I67" s="4" t="s">
        <v>218</v>
      </c>
      <c r="J67" s="193" t="s">
        <v>219</v>
      </c>
    </row>
    <row r="68" spans="1:10" ht="14.4" x14ac:dyDescent="0.3">
      <c r="A68" s="190">
        <v>1</v>
      </c>
      <c r="B68" s="88"/>
      <c r="C68" s="191" t="str">
        <f t="shared" si="3"/>
        <v>470149-250</v>
      </c>
      <c r="D68" s="198" t="s">
        <v>68</v>
      </c>
      <c r="E68" s="199" t="s">
        <v>538</v>
      </c>
      <c r="F68" s="173">
        <f>VLOOKUP(C68:C87,[3]Sheet1!$D:$F,3,FALSE)</f>
        <v>49.45</v>
      </c>
      <c r="G68" s="92">
        <f t="shared" si="2"/>
        <v>0</v>
      </c>
      <c r="H68" s="4" t="s">
        <v>28</v>
      </c>
      <c r="I68" s="4" t="s">
        <v>207</v>
      </c>
      <c r="J68" s="200" t="s">
        <v>208</v>
      </c>
    </row>
    <row r="69" spans="1:10" ht="14.4" x14ac:dyDescent="0.3">
      <c r="A69" s="190">
        <v>1</v>
      </c>
      <c r="B69" s="88"/>
      <c r="C69" s="191" t="str">
        <f t="shared" si="3"/>
        <v>470150-576</v>
      </c>
      <c r="D69" s="201" t="s">
        <v>68</v>
      </c>
      <c r="E69" s="192" t="s">
        <v>539</v>
      </c>
      <c r="F69" s="173">
        <f>VLOOKUP(C69:C88,[3]Sheet1!$D:$F,3,FALSE)</f>
        <v>15.9</v>
      </c>
      <c r="G69" s="92">
        <f t="shared" si="2"/>
        <v>0</v>
      </c>
      <c r="H69" s="4" t="s">
        <v>28</v>
      </c>
      <c r="I69" s="4" t="s">
        <v>392</v>
      </c>
      <c r="J69" s="193" t="s">
        <v>393</v>
      </c>
    </row>
    <row r="70" spans="1:10" ht="14.4" x14ac:dyDescent="0.3">
      <c r="A70" s="190">
        <v>20</v>
      </c>
      <c r="B70" s="88"/>
      <c r="C70" s="191" t="str">
        <f t="shared" si="3"/>
        <v>470092-520</v>
      </c>
      <c r="D70" s="190" t="s">
        <v>26</v>
      </c>
      <c r="E70" s="192" t="s">
        <v>540</v>
      </c>
      <c r="F70" s="173">
        <f>VLOOKUP(C70:C89,[3]Sheet1!$D:$F,3,FALSE)</f>
        <v>11.25</v>
      </c>
      <c r="G70" s="92">
        <f t="shared" si="2"/>
        <v>0</v>
      </c>
      <c r="H70" s="4" t="s">
        <v>28</v>
      </c>
      <c r="I70" s="4" t="s">
        <v>541</v>
      </c>
      <c r="J70" s="193" t="s">
        <v>542</v>
      </c>
    </row>
    <row r="71" spans="1:10" ht="14.4" x14ac:dyDescent="0.3">
      <c r="A71" s="190">
        <v>1</v>
      </c>
      <c r="B71" s="88"/>
      <c r="C71" s="191" t="str">
        <f t="shared" si="3"/>
        <v>470005-764</v>
      </c>
      <c r="D71" s="202" t="s">
        <v>543</v>
      </c>
      <c r="E71" s="197" t="s">
        <v>544</v>
      </c>
      <c r="F71" s="173">
        <f>VLOOKUP(C71:C90,[3]Sheet1!$D:$F,3,FALSE)</f>
        <v>16.2</v>
      </c>
      <c r="G71" s="92">
        <f t="shared" si="2"/>
        <v>0</v>
      </c>
      <c r="H71" s="4" t="s">
        <v>28</v>
      </c>
      <c r="I71" s="4" t="s">
        <v>347</v>
      </c>
      <c r="J71" s="193" t="s">
        <v>348</v>
      </c>
    </row>
    <row r="72" spans="1:10" ht="14.4" x14ac:dyDescent="0.3">
      <c r="A72" s="190">
        <v>6</v>
      </c>
      <c r="B72" s="88"/>
      <c r="C72" s="191" t="str">
        <f t="shared" si="3"/>
        <v>470183-552</v>
      </c>
      <c r="D72" s="203" t="s">
        <v>72</v>
      </c>
      <c r="E72" s="204" t="s">
        <v>545</v>
      </c>
      <c r="F72" s="173">
        <f>VLOOKUP(C72:C91,[3]Sheet1!$D:$F,3,FALSE)</f>
        <v>76</v>
      </c>
      <c r="G72" s="92">
        <f t="shared" si="2"/>
        <v>0</v>
      </c>
      <c r="H72" s="4" t="s">
        <v>28</v>
      </c>
      <c r="I72" s="4" t="s">
        <v>546</v>
      </c>
      <c r="J72" s="193" t="s">
        <v>547</v>
      </c>
    </row>
    <row r="73" spans="1:10" ht="14.4" x14ac:dyDescent="0.3">
      <c r="A73" s="190">
        <v>5</v>
      </c>
      <c r="B73" s="88"/>
      <c r="C73" s="191" t="str">
        <f t="shared" si="3"/>
        <v>470177-556</v>
      </c>
      <c r="D73" s="194" t="s">
        <v>548</v>
      </c>
      <c r="E73" s="195" t="s">
        <v>549</v>
      </c>
      <c r="F73" s="173">
        <f>VLOOKUP(C73:C92,[3]Sheet1!$D:$F,3,FALSE)</f>
        <v>5.99</v>
      </c>
      <c r="G73" s="92">
        <f t="shared" si="2"/>
        <v>0</v>
      </c>
      <c r="H73" s="4" t="s">
        <v>28</v>
      </c>
      <c r="I73" s="4" t="s">
        <v>550</v>
      </c>
      <c r="J73" s="193" t="s">
        <v>551</v>
      </c>
    </row>
    <row r="74" spans="1:10" ht="14.4" x14ac:dyDescent="0.3">
      <c r="A74" s="190">
        <v>10</v>
      </c>
      <c r="B74" s="88"/>
      <c r="C74" s="191" t="str">
        <f t="shared" si="3"/>
        <v>470180-850</v>
      </c>
      <c r="D74" s="194" t="s">
        <v>548</v>
      </c>
      <c r="E74" s="195" t="s">
        <v>552</v>
      </c>
      <c r="F74" s="173">
        <f>VLOOKUP(C74:C93,[3]Sheet1!$D:$F,3,FALSE)</f>
        <v>8.65</v>
      </c>
      <c r="G74" s="92">
        <f t="shared" si="2"/>
        <v>0</v>
      </c>
      <c r="H74" s="4" t="s">
        <v>28</v>
      </c>
      <c r="I74" s="4" t="s">
        <v>553</v>
      </c>
      <c r="J74" s="193" t="s">
        <v>554</v>
      </c>
    </row>
    <row r="75" spans="1:10" ht="14.4" x14ac:dyDescent="0.3">
      <c r="A75" s="190">
        <v>5</v>
      </c>
      <c r="B75" s="88"/>
      <c r="C75" s="191" t="str">
        <f t="shared" si="3"/>
        <v>470177-558</v>
      </c>
      <c r="D75" s="194" t="s">
        <v>548</v>
      </c>
      <c r="E75" s="195" t="s">
        <v>555</v>
      </c>
      <c r="F75" s="173">
        <f>VLOOKUP(C75:C94,[3]Sheet1!$D:$F,3,FALSE)</f>
        <v>14.9</v>
      </c>
      <c r="G75" s="92">
        <f t="shared" si="2"/>
        <v>0</v>
      </c>
      <c r="H75" s="4" t="s">
        <v>28</v>
      </c>
      <c r="I75" s="4" t="s">
        <v>556</v>
      </c>
      <c r="J75" s="193" t="s">
        <v>557</v>
      </c>
    </row>
    <row r="76" spans="1:10" ht="14.4" x14ac:dyDescent="0.3">
      <c r="A76" s="190">
        <v>10</v>
      </c>
      <c r="B76" s="88"/>
      <c r="C76" s="191" t="str">
        <f t="shared" si="3"/>
        <v>470177-490</v>
      </c>
      <c r="D76" s="194" t="s">
        <v>548</v>
      </c>
      <c r="E76" s="195" t="s">
        <v>558</v>
      </c>
      <c r="F76" s="173">
        <f>VLOOKUP(C76:C95,[3]Sheet1!$D:$F,3,FALSE)</f>
        <v>9</v>
      </c>
      <c r="G76" s="92">
        <f t="shared" si="2"/>
        <v>0</v>
      </c>
      <c r="H76" s="4" t="s">
        <v>28</v>
      </c>
      <c r="I76" s="4" t="s">
        <v>559</v>
      </c>
      <c r="J76" s="193" t="s">
        <v>560</v>
      </c>
    </row>
    <row r="77" spans="1:10" ht="14.4" x14ac:dyDescent="0.3">
      <c r="A77" s="190">
        <v>10</v>
      </c>
      <c r="B77" s="88"/>
      <c r="C77" s="191" t="str">
        <f t="shared" si="3"/>
        <v>470177-438</v>
      </c>
      <c r="D77" s="194" t="s">
        <v>548</v>
      </c>
      <c r="E77" s="195" t="s">
        <v>561</v>
      </c>
      <c r="F77" s="173">
        <f>VLOOKUP(C77:C96,[3]Sheet1!$D:$F,3,FALSE)</f>
        <v>11.1</v>
      </c>
      <c r="G77" s="92">
        <f t="shared" si="2"/>
        <v>0</v>
      </c>
      <c r="H77" s="4" t="s">
        <v>28</v>
      </c>
      <c r="I77" s="4" t="s">
        <v>562</v>
      </c>
      <c r="J77" s="193" t="s">
        <v>563</v>
      </c>
    </row>
    <row r="78" spans="1:10" ht="14.4" x14ac:dyDescent="0.3">
      <c r="A78" s="169">
        <v>1</v>
      </c>
      <c r="B78" s="106"/>
      <c r="C78" s="191" t="str">
        <f t="shared" si="3"/>
        <v>470020-788</v>
      </c>
      <c r="D78" s="205" t="s">
        <v>68</v>
      </c>
      <c r="E78" s="178" t="s">
        <v>564</v>
      </c>
      <c r="F78" s="173">
        <f>VLOOKUP(C78:C97,[3]Sheet1!$D:$F,3,FALSE)</f>
        <v>7.6</v>
      </c>
      <c r="G78" s="174">
        <f t="shared" si="2"/>
        <v>0</v>
      </c>
      <c r="H78" s="4" t="s">
        <v>28</v>
      </c>
      <c r="I78" s="4" t="s">
        <v>167</v>
      </c>
      <c r="J78" s="169" t="s">
        <v>168</v>
      </c>
    </row>
    <row r="79" spans="1:10" ht="14.4" x14ac:dyDescent="0.3">
      <c r="A79" s="190">
        <v>10</v>
      </c>
      <c r="B79" s="88"/>
      <c r="C79" s="191" t="str">
        <f t="shared" si="3"/>
        <v>470206-374</v>
      </c>
      <c r="D79" s="206" t="s">
        <v>26</v>
      </c>
      <c r="E79" s="207" t="s">
        <v>565</v>
      </c>
      <c r="F79" s="173">
        <f>VLOOKUP(C79:C98,[3]Sheet1!$D:$F,3,FALSE)</f>
        <v>3.95</v>
      </c>
      <c r="G79" s="92">
        <f t="shared" si="2"/>
        <v>0</v>
      </c>
      <c r="H79" s="4" t="s">
        <v>28</v>
      </c>
      <c r="I79" s="4" t="s">
        <v>566</v>
      </c>
      <c r="J79" s="193" t="s">
        <v>567</v>
      </c>
    </row>
    <row r="80" spans="1:10" x14ac:dyDescent="0.25">
      <c r="A80" s="428" t="s">
        <v>95</v>
      </c>
      <c r="B80" s="429"/>
      <c r="C80" s="429"/>
      <c r="D80" s="429"/>
      <c r="E80" s="429"/>
      <c r="F80" s="430"/>
      <c r="G80" s="208">
        <f>SUM(G60:G79)</f>
        <v>0</v>
      </c>
      <c r="I80" s="4" t="s">
        <v>209</v>
      </c>
    </row>
    <row r="81" spans="1:10" ht="14.25" customHeight="1" x14ac:dyDescent="0.25">
      <c r="A81" s="389" t="s">
        <v>210</v>
      </c>
      <c r="B81" s="389"/>
      <c r="C81" s="389"/>
      <c r="D81" s="389"/>
      <c r="E81" s="389"/>
      <c r="F81" s="389"/>
      <c r="G81" s="389"/>
      <c r="I81" s="4" t="s">
        <v>209</v>
      </c>
    </row>
    <row r="82" spans="1:10" ht="14.25" customHeight="1" x14ac:dyDescent="0.25">
      <c r="A82" s="390"/>
      <c r="B82" s="390"/>
      <c r="C82" s="390"/>
      <c r="D82" s="390"/>
      <c r="E82" s="390"/>
      <c r="F82" s="390"/>
      <c r="G82" s="390"/>
      <c r="I82" s="4" t="s">
        <v>209</v>
      </c>
    </row>
    <row r="83" spans="1:10" ht="26.4" x14ac:dyDescent="0.25">
      <c r="A83" s="12" t="s">
        <v>98</v>
      </c>
      <c r="B83" s="12" t="s">
        <v>20</v>
      </c>
      <c r="C83" s="12" t="s">
        <v>21</v>
      </c>
      <c r="D83" s="12" t="s">
        <v>22</v>
      </c>
      <c r="E83" s="12" t="s">
        <v>23</v>
      </c>
      <c r="F83" s="12" t="s">
        <v>24</v>
      </c>
      <c r="G83" s="12" t="s">
        <v>25</v>
      </c>
    </row>
    <row r="84" spans="1:10" ht="14.4" x14ac:dyDescent="0.3">
      <c r="A84" s="190">
        <v>4</v>
      </c>
      <c r="B84" s="88"/>
      <c r="C84" s="191" t="str">
        <f>HYPERLINK(I84,J84)</f>
        <v>470014-926</v>
      </c>
      <c r="D84" s="194" t="s">
        <v>68</v>
      </c>
      <c r="E84" s="195" t="s">
        <v>568</v>
      </c>
      <c r="F84" s="173">
        <f>VLOOKUP(C84:C104,[3]Sheet1!$D:$F,3,FALSE)</f>
        <v>3.25</v>
      </c>
      <c r="G84" s="92">
        <f t="shared" ref="G84:G104" si="4">B84*F84</f>
        <v>0</v>
      </c>
      <c r="H84" s="4" t="s">
        <v>28</v>
      </c>
      <c r="I84" s="4" t="s">
        <v>569</v>
      </c>
      <c r="J84" s="193" t="s">
        <v>570</v>
      </c>
    </row>
    <row r="85" spans="1:10" ht="14.4" x14ac:dyDescent="0.3">
      <c r="A85" s="190">
        <v>1</v>
      </c>
      <c r="B85" s="88"/>
      <c r="C85" s="191" t="str">
        <f t="shared" ref="C85:C104" si="5">HYPERLINK(I85,J85)</f>
        <v>470150-426</v>
      </c>
      <c r="D85" s="190" t="s">
        <v>68</v>
      </c>
      <c r="E85" s="192" t="s">
        <v>571</v>
      </c>
      <c r="F85" s="173">
        <f>VLOOKUP(C85:C105,[3]Sheet1!$D:$F,3,FALSE)</f>
        <v>21.5</v>
      </c>
      <c r="G85" s="92">
        <f t="shared" si="4"/>
        <v>0</v>
      </c>
      <c r="H85" s="4" t="s">
        <v>28</v>
      </c>
      <c r="I85" s="4" t="s">
        <v>399</v>
      </c>
      <c r="J85" s="193" t="s">
        <v>400</v>
      </c>
    </row>
    <row r="86" spans="1:10" ht="15" customHeight="1" x14ac:dyDescent="0.3">
      <c r="A86" s="190">
        <v>2</v>
      </c>
      <c r="B86" s="209"/>
      <c r="C86" s="191" t="str">
        <f t="shared" si="5"/>
        <v>470222-546</v>
      </c>
      <c r="D86" s="194" t="s">
        <v>229</v>
      </c>
      <c r="E86" s="210" t="s">
        <v>230</v>
      </c>
      <c r="F86" s="173">
        <f>VLOOKUP(C86:C106,[3]Sheet1!$D:$F,3,FALSE)</f>
        <v>19.95</v>
      </c>
      <c r="G86" s="92">
        <f t="shared" si="4"/>
        <v>0</v>
      </c>
      <c r="H86" s="4" t="s">
        <v>28</v>
      </c>
      <c r="I86" s="4" t="s">
        <v>572</v>
      </c>
      <c r="J86" s="211" t="s">
        <v>573</v>
      </c>
    </row>
    <row r="87" spans="1:10" ht="15" customHeight="1" x14ac:dyDescent="0.3">
      <c r="A87" s="190">
        <v>2</v>
      </c>
      <c r="B87" s="209"/>
      <c r="C87" s="191" t="str">
        <f t="shared" si="5"/>
        <v>470222-548</v>
      </c>
      <c r="D87" s="194" t="s">
        <v>229</v>
      </c>
      <c r="E87" s="210" t="s">
        <v>233</v>
      </c>
      <c r="F87" s="173">
        <f>VLOOKUP(C87:C107,[3]Sheet1!$D:$F,3,FALSE)</f>
        <v>19.95</v>
      </c>
      <c r="G87" s="92">
        <f t="shared" si="4"/>
        <v>0</v>
      </c>
      <c r="H87" s="4" t="s">
        <v>28</v>
      </c>
      <c r="I87" s="4" t="s">
        <v>574</v>
      </c>
      <c r="J87" s="211" t="s">
        <v>575</v>
      </c>
    </row>
    <row r="88" spans="1:10" ht="14.4" x14ac:dyDescent="0.3">
      <c r="A88" s="190">
        <v>2</v>
      </c>
      <c r="B88" s="209"/>
      <c r="C88" s="191" t="str">
        <f t="shared" si="5"/>
        <v>470018-302</v>
      </c>
      <c r="D88" s="194" t="s">
        <v>229</v>
      </c>
      <c r="E88" s="210" t="s">
        <v>236</v>
      </c>
      <c r="F88" s="173">
        <f>VLOOKUP(C88:C108,[3]Sheet1!$D:$F,3,FALSE)</f>
        <v>19.95</v>
      </c>
      <c r="G88" s="92">
        <f t="shared" si="4"/>
        <v>0</v>
      </c>
      <c r="H88" s="4" t="s">
        <v>28</v>
      </c>
      <c r="I88" s="4" t="s">
        <v>576</v>
      </c>
      <c r="J88" s="193" t="s">
        <v>577</v>
      </c>
    </row>
    <row r="89" spans="1:10" ht="14.4" x14ac:dyDescent="0.3">
      <c r="A89" s="190">
        <v>5</v>
      </c>
      <c r="B89" s="88"/>
      <c r="C89" s="191" t="str">
        <f t="shared" si="5"/>
        <v>470206-456</v>
      </c>
      <c r="D89" s="190" t="s">
        <v>578</v>
      </c>
      <c r="E89" s="192" t="s">
        <v>579</v>
      </c>
      <c r="F89" s="173">
        <f>VLOOKUP(C89:C109,[3]Sheet1!$D:$F,3,FALSE)</f>
        <v>3.25</v>
      </c>
      <c r="G89" s="92">
        <f t="shared" si="4"/>
        <v>0</v>
      </c>
      <c r="H89" s="4" t="s">
        <v>28</v>
      </c>
      <c r="I89" s="4" t="s">
        <v>377</v>
      </c>
      <c r="J89" s="193" t="s">
        <v>378</v>
      </c>
    </row>
    <row r="90" spans="1:10" ht="14.4" x14ac:dyDescent="0.3">
      <c r="A90" s="190">
        <v>1</v>
      </c>
      <c r="B90" s="88"/>
      <c r="C90" s="191" t="str">
        <f t="shared" si="5"/>
        <v>470145-068</v>
      </c>
      <c r="D90" s="201" t="s">
        <v>68</v>
      </c>
      <c r="E90" s="192" t="s">
        <v>580</v>
      </c>
      <c r="F90" s="173">
        <f>VLOOKUP(C90:C110,[3]Sheet1!$D:$F,3,FALSE)</f>
        <v>21.25</v>
      </c>
      <c r="G90" s="92">
        <f t="shared" si="4"/>
        <v>0</v>
      </c>
      <c r="H90" s="4" t="s">
        <v>28</v>
      </c>
      <c r="I90" s="4" t="s">
        <v>581</v>
      </c>
      <c r="J90" s="193" t="s">
        <v>582</v>
      </c>
    </row>
    <row r="91" spans="1:10" ht="14.4" x14ac:dyDescent="0.3">
      <c r="A91" s="190">
        <v>1</v>
      </c>
      <c r="B91" s="88"/>
      <c r="C91" s="191" t="s">
        <v>583</v>
      </c>
      <c r="D91" s="202" t="s">
        <v>246</v>
      </c>
      <c r="E91" s="197" t="s">
        <v>584</v>
      </c>
      <c r="F91" s="173">
        <f>VLOOKUP(C91:C111,[3]Sheet1!$D:$F,3,FALSE)</f>
        <v>2.95</v>
      </c>
      <c r="G91" s="92">
        <f t="shared" si="4"/>
        <v>0</v>
      </c>
      <c r="H91" s="4" t="s">
        <v>28</v>
      </c>
      <c r="I91" s="4" t="s">
        <v>585</v>
      </c>
      <c r="J91" s="193" t="s">
        <v>586</v>
      </c>
    </row>
    <row r="92" spans="1:10" ht="14.4" x14ac:dyDescent="0.3">
      <c r="A92" s="190">
        <v>2</v>
      </c>
      <c r="B92" s="88"/>
      <c r="C92" s="191" t="str">
        <f t="shared" si="5"/>
        <v>470177-374</v>
      </c>
      <c r="D92" s="190" t="s">
        <v>68</v>
      </c>
      <c r="E92" s="212" t="s">
        <v>587</v>
      </c>
      <c r="F92" s="173">
        <f>VLOOKUP(C92:C112,[3]Sheet1!$D:$F,3,FALSE)</f>
        <v>23.25</v>
      </c>
      <c r="G92" s="92">
        <f t="shared" si="4"/>
        <v>0</v>
      </c>
      <c r="H92" s="4" t="s">
        <v>28</v>
      </c>
      <c r="I92" s="4" t="s">
        <v>386</v>
      </c>
      <c r="J92" s="193" t="s">
        <v>387</v>
      </c>
    </row>
    <row r="93" spans="1:10" ht="14.4" x14ac:dyDescent="0.3">
      <c r="A93" s="190">
        <v>3</v>
      </c>
      <c r="B93" s="88"/>
      <c r="C93" s="191" t="str">
        <f t="shared" si="5"/>
        <v>470148-658</v>
      </c>
      <c r="D93" s="190" t="s">
        <v>229</v>
      </c>
      <c r="E93" s="192" t="s">
        <v>588</v>
      </c>
      <c r="F93" s="173">
        <f>VLOOKUP(C93:C113,[3]Sheet1!$D:$F,3,FALSE)</f>
        <v>5.35</v>
      </c>
      <c r="G93" s="92">
        <f>B93*F93</f>
        <v>0</v>
      </c>
      <c r="H93" s="4" t="s">
        <v>28</v>
      </c>
      <c r="I93" s="4" t="s">
        <v>383</v>
      </c>
      <c r="J93" s="193" t="s">
        <v>384</v>
      </c>
    </row>
    <row r="94" spans="1:10" ht="14.4" x14ac:dyDescent="0.3">
      <c r="A94" s="190">
        <v>3</v>
      </c>
      <c r="B94" s="88"/>
      <c r="C94" s="191" t="str">
        <f t="shared" si="5"/>
        <v>470145-790</v>
      </c>
      <c r="D94" s="190" t="s">
        <v>229</v>
      </c>
      <c r="E94" s="192" t="s">
        <v>589</v>
      </c>
      <c r="F94" s="173">
        <f>VLOOKUP(C94:C114,[3]Sheet1!$D:$F,3,FALSE)</f>
        <v>5.75</v>
      </c>
      <c r="G94" s="92">
        <f>B94*F94</f>
        <v>0</v>
      </c>
      <c r="H94" s="4" t="s">
        <v>28</v>
      </c>
      <c r="I94" s="4" t="s">
        <v>380</v>
      </c>
      <c r="J94" s="193" t="s">
        <v>381</v>
      </c>
    </row>
    <row r="95" spans="1:10" ht="14.4" x14ac:dyDescent="0.3">
      <c r="A95" s="190">
        <v>1</v>
      </c>
      <c r="B95" s="88"/>
      <c r="C95" s="191" t="str">
        <f t="shared" si="5"/>
        <v>470152-246</v>
      </c>
      <c r="D95" s="190" t="s">
        <v>246</v>
      </c>
      <c r="E95" s="192" t="s">
        <v>247</v>
      </c>
      <c r="F95" s="173">
        <f>VLOOKUP(C95:C115,[3]Sheet1!$D:$F,3,FALSE)</f>
        <v>27.95</v>
      </c>
      <c r="G95" s="92">
        <f t="shared" si="4"/>
        <v>0</v>
      </c>
      <c r="H95" s="4" t="s">
        <v>28</v>
      </c>
      <c r="I95" s="4" t="s">
        <v>248</v>
      </c>
      <c r="J95" s="193" t="s">
        <v>249</v>
      </c>
    </row>
    <row r="96" spans="1:10" ht="14.4" x14ac:dyDescent="0.3">
      <c r="A96" s="190">
        <v>11</v>
      </c>
      <c r="B96" s="88"/>
      <c r="C96" s="191" t="str">
        <f t="shared" si="5"/>
        <v>470001-634</v>
      </c>
      <c r="D96" s="190" t="s">
        <v>26</v>
      </c>
      <c r="E96" s="192" t="s">
        <v>590</v>
      </c>
      <c r="F96" s="173">
        <f>VLOOKUP(C96:C116,[3]Sheet1!$D:$F,3,FALSE)</f>
        <v>24.99</v>
      </c>
      <c r="G96" s="92">
        <f t="shared" si="4"/>
        <v>0</v>
      </c>
      <c r="H96" s="4" t="s">
        <v>28</v>
      </c>
      <c r="I96" s="4" t="s">
        <v>591</v>
      </c>
      <c r="J96" s="193" t="s">
        <v>592</v>
      </c>
    </row>
    <row r="97" spans="1:10" ht="14.4" x14ac:dyDescent="0.3">
      <c r="A97" s="190">
        <v>2</v>
      </c>
      <c r="B97" s="88"/>
      <c r="C97" s="191" t="str">
        <f t="shared" si="5"/>
        <v>470020-860</v>
      </c>
      <c r="D97" s="201" t="s">
        <v>68</v>
      </c>
      <c r="E97" s="192" t="s">
        <v>593</v>
      </c>
      <c r="F97" s="173">
        <f>VLOOKUP(C97:C117,[3]Sheet1!$D:$F,3,FALSE)</f>
        <v>6.1</v>
      </c>
      <c r="G97" s="92">
        <f>B97*F97</f>
        <v>0</v>
      </c>
      <c r="H97" s="4" t="s">
        <v>28</v>
      </c>
      <c r="I97" s="4" t="s">
        <v>340</v>
      </c>
      <c r="J97" s="193" t="s">
        <v>341</v>
      </c>
    </row>
    <row r="98" spans="1:10" ht="14.4" x14ac:dyDescent="0.3">
      <c r="A98" s="190">
        <v>1</v>
      </c>
      <c r="B98" s="88"/>
      <c r="C98" s="191" t="str">
        <f t="shared" si="5"/>
        <v>470000-748</v>
      </c>
      <c r="D98" s="202" t="s">
        <v>26</v>
      </c>
      <c r="E98" s="197" t="s">
        <v>594</v>
      </c>
      <c r="F98" s="173">
        <f>VLOOKUP(C98:C118,[3]Sheet1!$D:$F,3,FALSE)</f>
        <v>44.95</v>
      </c>
      <c r="G98" s="92">
        <f t="shared" si="4"/>
        <v>0</v>
      </c>
      <c r="H98" s="4" t="s">
        <v>28</v>
      </c>
      <c r="I98" s="4" t="s">
        <v>595</v>
      </c>
      <c r="J98" s="193" t="s">
        <v>596</v>
      </c>
    </row>
    <row r="99" spans="1:10" ht="14.4" x14ac:dyDescent="0.3">
      <c r="A99" s="190">
        <v>2</v>
      </c>
      <c r="B99" s="88"/>
      <c r="C99" s="191" t="str">
        <f t="shared" si="5"/>
        <v>470000-850</v>
      </c>
      <c r="D99" s="190" t="s">
        <v>26</v>
      </c>
      <c r="E99" s="213" t="s">
        <v>597</v>
      </c>
      <c r="F99" s="173">
        <f>VLOOKUP(C99:C119,[3]Sheet1!$D:$F,3,FALSE)</f>
        <v>59.95</v>
      </c>
      <c r="G99" s="92">
        <f t="shared" si="4"/>
        <v>0</v>
      </c>
      <c r="H99" s="4" t="s">
        <v>28</v>
      </c>
      <c r="I99" s="4" t="s">
        <v>598</v>
      </c>
      <c r="J99" s="193" t="s">
        <v>599</v>
      </c>
    </row>
    <row r="100" spans="1:10" ht="14.4" x14ac:dyDescent="0.3">
      <c r="A100" s="190">
        <v>2</v>
      </c>
      <c r="B100" s="88"/>
      <c r="C100" s="191" t="s">
        <v>600</v>
      </c>
      <c r="D100" s="190" t="s">
        <v>26</v>
      </c>
      <c r="E100" s="213" t="s">
        <v>601</v>
      </c>
      <c r="F100" s="173">
        <f>VLOOKUP(C100:C120,[3]Sheet1!$D:$F,3,FALSE)</f>
        <v>54.95</v>
      </c>
      <c r="G100" s="92">
        <f t="shared" si="4"/>
        <v>0</v>
      </c>
      <c r="H100" s="4" t="s">
        <v>28</v>
      </c>
      <c r="I100" s="4" t="s">
        <v>602</v>
      </c>
      <c r="J100" s="193" t="s">
        <v>603</v>
      </c>
    </row>
    <row r="101" spans="1:10" ht="14.4" x14ac:dyDescent="0.3">
      <c r="A101" s="190">
        <v>2</v>
      </c>
      <c r="B101" s="214"/>
      <c r="C101" s="191" t="str">
        <f t="shared" si="5"/>
        <v>470000-632</v>
      </c>
      <c r="D101" s="190" t="s">
        <v>26</v>
      </c>
      <c r="E101" s="213" t="s">
        <v>604</v>
      </c>
      <c r="F101" s="173">
        <f>VLOOKUP(C101:C121,[3]Sheet1!$D:$F,3,FALSE)</f>
        <v>49.95</v>
      </c>
      <c r="G101" s="92">
        <f t="shared" si="4"/>
        <v>0</v>
      </c>
      <c r="H101" s="4" t="s">
        <v>28</v>
      </c>
      <c r="I101" s="4" t="s">
        <v>605</v>
      </c>
      <c r="J101" s="193" t="s">
        <v>606</v>
      </c>
    </row>
    <row r="102" spans="1:10" ht="14.4" x14ac:dyDescent="0.3">
      <c r="A102" s="190">
        <v>1</v>
      </c>
      <c r="B102" s="88"/>
      <c r="C102" s="191" t="str">
        <f t="shared" si="5"/>
        <v>470024-214</v>
      </c>
      <c r="D102" s="190" t="s">
        <v>161</v>
      </c>
      <c r="E102" s="192" t="s">
        <v>607</v>
      </c>
      <c r="F102" s="173">
        <f>VLOOKUP(C102:C122,[3]Sheet1!$D:$F,3,FALSE)</f>
        <v>129.99</v>
      </c>
      <c r="G102" s="92">
        <f t="shared" si="4"/>
        <v>0</v>
      </c>
      <c r="H102" s="4" t="s">
        <v>28</v>
      </c>
      <c r="I102" s="4" t="s">
        <v>608</v>
      </c>
      <c r="J102" s="193" t="s">
        <v>609</v>
      </c>
    </row>
    <row r="103" spans="1:10" ht="14.4" x14ac:dyDescent="0.3">
      <c r="A103" s="190">
        <v>1</v>
      </c>
      <c r="B103" s="88"/>
      <c r="C103" s="191" t="str">
        <f t="shared" si="5"/>
        <v>470030-318</v>
      </c>
      <c r="D103" s="202" t="s">
        <v>161</v>
      </c>
      <c r="E103" s="197" t="s">
        <v>610</v>
      </c>
      <c r="F103" s="173">
        <f>VLOOKUP(C103:C123,[3]Sheet1!$D:$F,3,FALSE)</f>
        <v>114.95</v>
      </c>
      <c r="G103" s="92">
        <f t="shared" si="4"/>
        <v>0</v>
      </c>
      <c r="H103" s="4" t="s">
        <v>28</v>
      </c>
      <c r="I103" s="4" t="s">
        <v>611</v>
      </c>
      <c r="J103" s="193" t="s">
        <v>612</v>
      </c>
    </row>
    <row r="104" spans="1:10" ht="14.4" x14ac:dyDescent="0.3">
      <c r="A104" s="190">
        <v>5</v>
      </c>
      <c r="B104" s="88"/>
      <c r="C104" s="191" t="str">
        <f t="shared" si="5"/>
        <v>470093-592</v>
      </c>
      <c r="D104" s="194" t="s">
        <v>72</v>
      </c>
      <c r="E104" s="210" t="s">
        <v>613</v>
      </c>
      <c r="F104" s="173">
        <f>VLOOKUP(C104:C124,[3]Sheet1!$D:$F,3,FALSE)</f>
        <v>31.3</v>
      </c>
      <c r="G104" s="92">
        <f t="shared" si="4"/>
        <v>0</v>
      </c>
      <c r="H104" s="4" t="s">
        <v>28</v>
      </c>
      <c r="I104" s="4" t="s">
        <v>614</v>
      </c>
      <c r="J104" s="193" t="s">
        <v>615</v>
      </c>
    </row>
    <row r="105" spans="1:10" ht="18" customHeight="1" x14ac:dyDescent="0.3">
      <c r="A105" s="215" t="s">
        <v>95</v>
      </c>
      <c r="B105" s="216"/>
      <c r="C105" s="216"/>
      <c r="D105" s="216"/>
      <c r="E105" s="216"/>
      <c r="F105" s="217"/>
      <c r="G105" s="100">
        <f>SUM(G84:G104)</f>
        <v>0</v>
      </c>
    </row>
    <row r="107" spans="1:10" ht="17.399999999999999" x14ac:dyDescent="0.3">
      <c r="A107" s="218"/>
      <c r="B107" s="219"/>
      <c r="C107" s="219"/>
      <c r="D107" s="219"/>
    </row>
    <row r="108" spans="1:10" ht="17.399999999999999" x14ac:dyDescent="0.3">
      <c r="A108" s="372" t="s">
        <v>294</v>
      </c>
      <c r="B108" s="373"/>
      <c r="C108" s="373"/>
      <c r="D108" s="373"/>
      <c r="E108" s="373"/>
      <c r="F108" s="374"/>
      <c r="G108" s="125">
        <f>SUM(G48,G80,G105)</f>
        <v>0</v>
      </c>
    </row>
    <row r="109" spans="1:10" ht="17.399999999999999" x14ac:dyDescent="0.3">
      <c r="A109" s="162" t="s">
        <v>295</v>
      </c>
      <c r="B109" s="220"/>
      <c r="C109" s="220"/>
      <c r="D109" s="220"/>
      <c r="E109" s="220"/>
      <c r="F109" s="129" t="s">
        <v>296</v>
      </c>
      <c r="G109" s="221">
        <f>(G108*0.1)</f>
        <v>0</v>
      </c>
    </row>
    <row r="110" spans="1:10" ht="17.399999999999999" x14ac:dyDescent="0.3">
      <c r="A110" s="431" t="s">
        <v>297</v>
      </c>
      <c r="B110" s="370"/>
      <c r="C110" s="370"/>
      <c r="D110" s="370"/>
      <c r="E110" s="370"/>
      <c r="F110" s="432"/>
      <c r="G110" s="131"/>
    </row>
    <row r="111" spans="1:10" ht="17.399999999999999" x14ac:dyDescent="0.3">
      <c r="A111" s="372" t="s">
        <v>298</v>
      </c>
      <c r="B111" s="373"/>
      <c r="C111" s="373"/>
      <c r="D111" s="373"/>
      <c r="E111" s="373"/>
      <c r="F111" s="374"/>
      <c r="G111" s="132">
        <f>SUM(G108-G109)</f>
        <v>0</v>
      </c>
    </row>
    <row r="113" spans="1:7" ht="14.25" customHeight="1" x14ac:dyDescent="0.25">
      <c r="A113" s="375" t="s">
        <v>402</v>
      </c>
      <c r="B113" s="433"/>
      <c r="C113" s="433"/>
      <c r="D113" s="433"/>
      <c r="E113" s="433"/>
      <c r="F113" s="433"/>
      <c r="G113" s="434"/>
    </row>
    <row r="114" spans="1:7" ht="14.25" customHeight="1" x14ac:dyDescent="0.25">
      <c r="A114" s="435"/>
      <c r="B114" s="436"/>
      <c r="C114" s="436"/>
      <c r="D114" s="436"/>
      <c r="E114" s="436"/>
      <c r="F114" s="436"/>
      <c r="G114" s="437"/>
    </row>
    <row r="115" spans="1:7" ht="14.25" customHeight="1" x14ac:dyDescent="0.25">
      <c r="A115" s="435"/>
      <c r="B115" s="436"/>
      <c r="C115" s="436"/>
      <c r="D115" s="436"/>
      <c r="E115" s="436"/>
      <c r="F115" s="436"/>
      <c r="G115" s="437"/>
    </row>
    <row r="116" spans="1:7" ht="14.25" customHeight="1" x14ac:dyDescent="0.25">
      <c r="A116" s="435"/>
      <c r="B116" s="436"/>
      <c r="C116" s="436"/>
      <c r="D116" s="436"/>
      <c r="E116" s="436"/>
      <c r="F116" s="436"/>
      <c r="G116" s="437"/>
    </row>
    <row r="117" spans="1:7" ht="14.25" customHeight="1" x14ac:dyDescent="0.25">
      <c r="A117" s="435"/>
      <c r="B117" s="436"/>
      <c r="C117" s="436"/>
      <c r="D117" s="436"/>
      <c r="E117" s="436"/>
      <c r="F117" s="436"/>
      <c r="G117" s="437"/>
    </row>
    <row r="118" spans="1:7" ht="14.25" customHeight="1" x14ac:dyDescent="0.25">
      <c r="A118" s="435"/>
      <c r="B118" s="436"/>
      <c r="C118" s="436"/>
      <c r="D118" s="436"/>
      <c r="E118" s="436"/>
      <c r="F118" s="436"/>
      <c r="G118" s="437"/>
    </row>
    <row r="119" spans="1:7" ht="14.25" customHeight="1" x14ac:dyDescent="0.25">
      <c r="A119" s="435"/>
      <c r="B119" s="436"/>
      <c r="C119" s="436"/>
      <c r="D119" s="436"/>
      <c r="E119" s="436"/>
      <c r="F119" s="436"/>
      <c r="G119" s="437"/>
    </row>
    <row r="120" spans="1:7" ht="14.25" customHeight="1" x14ac:dyDescent="0.25">
      <c r="A120" s="435"/>
      <c r="B120" s="436"/>
      <c r="C120" s="436"/>
      <c r="D120" s="436"/>
      <c r="E120" s="436"/>
      <c r="F120" s="436"/>
      <c r="G120" s="437"/>
    </row>
    <row r="121" spans="1:7" ht="14.25" customHeight="1" x14ac:dyDescent="0.25">
      <c r="A121" s="435"/>
      <c r="B121" s="436"/>
      <c r="C121" s="436"/>
      <c r="D121" s="436"/>
      <c r="E121" s="436"/>
      <c r="F121" s="436"/>
      <c r="G121" s="437"/>
    </row>
    <row r="122" spans="1:7" ht="14.25" customHeight="1" x14ac:dyDescent="0.25">
      <c r="A122" s="438"/>
      <c r="B122" s="439"/>
      <c r="C122" s="439"/>
      <c r="D122" s="439"/>
      <c r="E122" s="439"/>
      <c r="F122" s="439"/>
      <c r="G122" s="440"/>
    </row>
    <row r="123" spans="1:7" x14ac:dyDescent="0.25">
      <c r="A123" s="4"/>
    </row>
    <row r="124" spans="1:7" x14ac:dyDescent="0.25">
      <c r="A124" s="4"/>
    </row>
    <row r="125" spans="1:7" x14ac:dyDescent="0.25">
      <c r="A125" s="4"/>
    </row>
    <row r="126" spans="1:7" x14ac:dyDescent="0.25">
      <c r="A126" s="4"/>
    </row>
    <row r="127" spans="1:7" x14ac:dyDescent="0.25">
      <c r="A127" s="4"/>
    </row>
    <row r="128" spans="1:7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</sheetData>
  <mergeCells count="44">
    <mergeCell ref="A10:B10"/>
    <mergeCell ref="C10:F10"/>
    <mergeCell ref="A1:G1"/>
    <mergeCell ref="A2:G2"/>
    <mergeCell ref="A3:G3"/>
    <mergeCell ref="A4:G4"/>
    <mergeCell ref="A5:G5"/>
    <mergeCell ref="A6:G6"/>
    <mergeCell ref="A7:F7"/>
    <mergeCell ref="A8:B8"/>
    <mergeCell ref="C8:F8"/>
    <mergeCell ref="A9:B9"/>
    <mergeCell ref="C9:F9"/>
    <mergeCell ref="A17:D17"/>
    <mergeCell ref="E17:F17"/>
    <mergeCell ref="A11:B11"/>
    <mergeCell ref="C11:F11"/>
    <mergeCell ref="A12:B12"/>
    <mergeCell ref="C12:F12"/>
    <mergeCell ref="A13:D13"/>
    <mergeCell ref="E13:F13"/>
    <mergeCell ref="A14:D14"/>
    <mergeCell ref="A15:D15"/>
    <mergeCell ref="E15:F15"/>
    <mergeCell ref="A16:D16"/>
    <mergeCell ref="E16:F16"/>
    <mergeCell ref="A18:D18"/>
    <mergeCell ref="E18:F18"/>
    <mergeCell ref="A19:D19"/>
    <mergeCell ref="E19:F19"/>
    <mergeCell ref="A20:B20"/>
    <mergeCell ref="C20:D20"/>
    <mergeCell ref="A113:G122"/>
    <mergeCell ref="A21:B21"/>
    <mergeCell ref="C21:D21"/>
    <mergeCell ref="A23:G23"/>
    <mergeCell ref="A48:F48"/>
    <mergeCell ref="A56:G56"/>
    <mergeCell ref="A57:G58"/>
    <mergeCell ref="A80:F80"/>
    <mergeCell ref="A81:G82"/>
    <mergeCell ref="A108:F108"/>
    <mergeCell ref="A110:F110"/>
    <mergeCell ref="A111:F111"/>
  </mergeCells>
  <printOptions horizontalCentered="1" verticalCentered="1"/>
  <pageMargins left="0.7" right="0.7" top="0.75" bottom="0.75" header="0.3" footer="0.3"/>
  <pageSetup scale="64" fitToHeight="2" orientation="portrait" r:id="rId1"/>
  <headerFooter>
    <oddFooter>&amp;CCurriculum for Agricultural Science Education © 2020 ASA – Ward's – 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GridLines="0" zoomScaleNormal="100" workbookViewId="0">
      <selection activeCell="F69" sqref="F69:F88"/>
    </sheetView>
  </sheetViews>
  <sheetFormatPr defaultRowHeight="14.4" x14ac:dyDescent="0.3"/>
  <cols>
    <col min="1" max="1" width="13.33203125" customWidth="1"/>
    <col min="2" max="2" width="10.109375" customWidth="1"/>
    <col min="3" max="3" width="11.88671875" customWidth="1"/>
    <col min="5" max="5" width="50.109375" customWidth="1"/>
    <col min="6" max="6" width="19" customWidth="1"/>
    <col min="7" max="7" width="20.33203125" customWidth="1"/>
    <col min="8" max="10" width="0" hidden="1" customWidth="1"/>
  </cols>
  <sheetData>
    <row r="1" spans="1:7" ht="76.5" customHeight="1" x14ac:dyDescent="0.3">
      <c r="A1" s="414"/>
      <c r="B1" s="361"/>
      <c r="C1" s="361"/>
      <c r="D1" s="361"/>
      <c r="E1" s="361"/>
      <c r="F1" s="361"/>
      <c r="G1" s="361"/>
    </row>
    <row r="2" spans="1:7" ht="56.25" customHeight="1" x14ac:dyDescent="0.4">
      <c r="A2" s="416" t="s">
        <v>403</v>
      </c>
      <c r="B2" s="416"/>
      <c r="C2" s="416"/>
      <c r="D2" s="416"/>
      <c r="E2" s="416"/>
      <c r="F2" s="416"/>
      <c r="G2" s="417"/>
    </row>
    <row r="3" spans="1:7" ht="26.25" customHeight="1" x14ac:dyDescent="0.4">
      <c r="A3" s="416" t="s">
        <v>1</v>
      </c>
      <c r="B3" s="416"/>
      <c r="C3" s="416"/>
      <c r="D3" s="416"/>
      <c r="E3" s="416"/>
      <c r="F3" s="416"/>
      <c r="G3" s="418"/>
    </row>
    <row r="4" spans="1:7" ht="22.8" x14ac:dyDescent="0.4">
      <c r="A4" s="419" t="s">
        <v>2</v>
      </c>
      <c r="B4" s="420"/>
      <c r="C4" s="420"/>
      <c r="D4" s="420"/>
      <c r="E4" s="420"/>
      <c r="F4" s="420"/>
      <c r="G4" s="420"/>
    </row>
    <row r="5" spans="1:7" ht="22.8" x14ac:dyDescent="0.4">
      <c r="A5" s="419" t="s">
        <v>3</v>
      </c>
      <c r="B5" s="419"/>
      <c r="C5" s="419"/>
      <c r="D5" s="419"/>
      <c r="E5" s="419"/>
      <c r="F5" s="419"/>
      <c r="G5" s="419"/>
    </row>
    <row r="6" spans="1:7" ht="45.75" customHeight="1" x14ac:dyDescent="0.4">
      <c r="A6" s="419" t="s">
        <v>404</v>
      </c>
      <c r="B6" s="419"/>
      <c r="C6" s="419"/>
      <c r="D6" s="419"/>
      <c r="E6" s="419"/>
      <c r="F6" s="419"/>
      <c r="G6" s="419"/>
    </row>
    <row r="7" spans="1:7" ht="26.25" customHeight="1" x14ac:dyDescent="0.4">
      <c r="A7" s="409" t="s">
        <v>5</v>
      </c>
      <c r="B7" s="410"/>
      <c r="C7" s="410"/>
      <c r="D7" s="410"/>
      <c r="E7" s="410"/>
      <c r="F7" s="411"/>
      <c r="G7" s="3"/>
    </row>
    <row r="8" spans="1:7" ht="16.5" customHeight="1" x14ac:dyDescent="0.4">
      <c r="A8" s="349" t="s">
        <v>6</v>
      </c>
      <c r="B8" s="350"/>
      <c r="C8" s="351"/>
      <c r="D8" s="352"/>
      <c r="E8" s="352"/>
      <c r="F8" s="352"/>
      <c r="G8" s="3"/>
    </row>
    <row r="9" spans="1:7" ht="16.5" customHeight="1" x14ac:dyDescent="0.4">
      <c r="A9" s="349" t="s">
        <v>7</v>
      </c>
      <c r="B9" s="350"/>
      <c r="C9" s="351"/>
      <c r="D9" s="352"/>
      <c r="E9" s="352"/>
      <c r="F9" s="352"/>
      <c r="G9" s="3"/>
    </row>
    <row r="10" spans="1:7" ht="16.5" customHeight="1" x14ac:dyDescent="0.4">
      <c r="A10" s="349" t="s">
        <v>8</v>
      </c>
      <c r="B10" s="350"/>
      <c r="C10" s="412"/>
      <c r="D10" s="413"/>
      <c r="E10" s="413"/>
      <c r="F10" s="413"/>
      <c r="G10" s="3"/>
    </row>
    <row r="11" spans="1:7" ht="17.25" customHeight="1" x14ac:dyDescent="0.4">
      <c r="A11" s="349" t="s">
        <v>405</v>
      </c>
      <c r="B11" s="350"/>
      <c r="C11" s="351"/>
      <c r="D11" s="352"/>
      <c r="E11" s="352"/>
      <c r="F11" s="352"/>
      <c r="G11" s="3"/>
    </row>
    <row r="12" spans="1:7" s="4" customFormat="1" ht="15" customHeight="1" x14ac:dyDescent="0.4">
      <c r="A12" s="349" t="s">
        <v>10</v>
      </c>
      <c r="B12" s="350"/>
      <c r="C12" s="351"/>
      <c r="D12" s="352"/>
      <c r="E12" s="352"/>
      <c r="F12" s="352"/>
      <c r="G12" s="3"/>
    </row>
    <row r="13" spans="1:7" ht="17.25" customHeight="1" x14ac:dyDescent="0.4">
      <c r="A13" s="405" t="s">
        <v>11</v>
      </c>
      <c r="B13" s="406"/>
      <c r="C13" s="406"/>
      <c r="D13" s="407"/>
      <c r="E13" s="405" t="s">
        <v>12</v>
      </c>
      <c r="F13" s="408"/>
      <c r="G13" s="3"/>
    </row>
    <row r="14" spans="1:7" ht="17.25" customHeight="1" x14ac:dyDescent="0.4">
      <c r="A14" s="401"/>
      <c r="B14" s="402"/>
      <c r="C14" s="402"/>
      <c r="D14" s="403"/>
      <c r="E14" s="404"/>
      <c r="F14" s="403"/>
      <c r="G14" s="3"/>
    </row>
    <row r="15" spans="1:7" ht="16.5" customHeight="1" x14ac:dyDescent="0.4">
      <c r="A15" s="396" t="s">
        <v>13</v>
      </c>
      <c r="B15" s="399"/>
      <c r="C15" s="399"/>
      <c r="D15" s="397"/>
      <c r="E15" s="396" t="s">
        <v>14</v>
      </c>
      <c r="F15" s="400"/>
      <c r="G15" s="3"/>
    </row>
    <row r="16" spans="1:7" ht="17.25" customHeight="1" x14ac:dyDescent="0.4">
      <c r="A16" s="401"/>
      <c r="B16" s="402"/>
      <c r="C16" s="402"/>
      <c r="D16" s="403"/>
      <c r="E16" s="404"/>
      <c r="F16" s="403"/>
      <c r="G16" s="3"/>
    </row>
    <row r="17" spans="1:10" ht="18.75" customHeight="1" x14ac:dyDescent="0.4">
      <c r="A17" s="396" t="s">
        <v>14</v>
      </c>
      <c r="B17" s="399"/>
      <c r="C17" s="399"/>
      <c r="D17" s="397"/>
      <c r="E17" s="396" t="s">
        <v>14</v>
      </c>
      <c r="F17" s="400"/>
      <c r="G17" s="3"/>
    </row>
    <row r="18" spans="1:10" ht="17.25" customHeight="1" x14ac:dyDescent="0.4">
      <c r="A18" s="401"/>
      <c r="B18" s="402"/>
      <c r="C18" s="402"/>
      <c r="D18" s="403"/>
      <c r="E18" s="404"/>
      <c r="F18" s="403"/>
      <c r="G18" s="3"/>
    </row>
    <row r="19" spans="1:10" ht="17.25" customHeight="1" x14ac:dyDescent="0.4">
      <c r="A19" s="396" t="s">
        <v>15</v>
      </c>
      <c r="B19" s="399"/>
      <c r="C19" s="399"/>
      <c r="D19" s="397"/>
      <c r="E19" s="396" t="s">
        <v>15</v>
      </c>
      <c r="F19" s="400"/>
      <c r="G19" s="3"/>
    </row>
    <row r="20" spans="1:10" ht="16.5" customHeight="1" x14ac:dyDescent="0.4">
      <c r="A20" s="351"/>
      <c r="B20" s="391"/>
      <c r="C20" s="392"/>
      <c r="D20" s="393"/>
      <c r="E20" s="80"/>
      <c r="F20" s="81"/>
      <c r="G20" s="3"/>
    </row>
    <row r="21" spans="1:10" ht="18" customHeight="1" x14ac:dyDescent="0.4">
      <c r="A21" s="394" t="s">
        <v>16</v>
      </c>
      <c r="B21" s="395"/>
      <c r="C21" s="396" t="s">
        <v>17</v>
      </c>
      <c r="D21" s="397"/>
      <c r="E21" s="82" t="s">
        <v>16</v>
      </c>
      <c r="F21" s="82" t="s">
        <v>17</v>
      </c>
      <c r="G21" s="3"/>
    </row>
    <row r="22" spans="1:10" ht="24.6" x14ac:dyDescent="0.4">
      <c r="A22" s="83"/>
      <c r="B22" s="84"/>
      <c r="C22" s="134"/>
      <c r="D22" s="84"/>
      <c r="E22" s="83"/>
      <c r="F22" s="83"/>
      <c r="G22" s="3"/>
    </row>
    <row r="23" spans="1:10" ht="30" x14ac:dyDescent="0.5">
      <c r="A23" s="323" t="s">
        <v>18</v>
      </c>
      <c r="B23" s="323"/>
      <c r="C23" s="323"/>
      <c r="D23" s="323"/>
      <c r="E23" s="323"/>
      <c r="F23" s="323"/>
      <c r="G23" s="398"/>
    </row>
    <row r="24" spans="1:10" ht="26.4" x14ac:dyDescent="0.3">
      <c r="A24" s="11" t="s">
        <v>19</v>
      </c>
      <c r="B24" s="12" t="s">
        <v>20</v>
      </c>
      <c r="C24" s="12" t="s">
        <v>21</v>
      </c>
      <c r="D24" s="12" t="s">
        <v>22</v>
      </c>
      <c r="E24" s="12" t="s">
        <v>23</v>
      </c>
      <c r="F24" s="12" t="s">
        <v>24</v>
      </c>
      <c r="G24" s="12" t="s">
        <v>25</v>
      </c>
    </row>
    <row r="25" spans="1:10" x14ac:dyDescent="0.3">
      <c r="A25" s="87">
        <v>10</v>
      </c>
      <c r="B25" s="222"/>
      <c r="C25" s="191" t="str">
        <f>HYPERLINK(I25,J25)</f>
        <v>470020-698</v>
      </c>
      <c r="D25" s="137" t="s">
        <v>26</v>
      </c>
      <c r="E25" s="137" t="s">
        <v>616</v>
      </c>
      <c r="F25" s="18">
        <f>VLOOKUP(C25:C37,[4]Sheet1!$D:$F,3,FALSE)</f>
        <v>14.5</v>
      </c>
      <c r="G25" s="92">
        <f t="shared" ref="G25:G37" si="0">B25*F25</f>
        <v>0</v>
      </c>
      <c r="H25" t="s">
        <v>28</v>
      </c>
      <c r="I25" t="s">
        <v>617</v>
      </c>
      <c r="J25" s="139" t="s">
        <v>618</v>
      </c>
    </row>
    <row r="26" spans="1:10" x14ac:dyDescent="0.3">
      <c r="A26" s="87">
        <v>1</v>
      </c>
      <c r="B26" s="222"/>
      <c r="C26" s="191" t="str">
        <f t="shared" ref="C26:C37" si="1">HYPERLINK(I26,J26)</f>
        <v>470015-776</v>
      </c>
      <c r="D26" s="137" t="s">
        <v>488</v>
      </c>
      <c r="E26" s="137" t="s">
        <v>619</v>
      </c>
      <c r="F26" s="18">
        <f>VLOOKUP(C26:C38,[4]Sheet1!$D:$F,3,FALSE)</f>
        <v>116</v>
      </c>
      <c r="G26" s="92">
        <f t="shared" si="0"/>
        <v>0</v>
      </c>
      <c r="H26" t="s">
        <v>28</v>
      </c>
      <c r="I26" t="s">
        <v>490</v>
      </c>
      <c r="J26" s="139" t="s">
        <v>491</v>
      </c>
    </row>
    <row r="27" spans="1:10" x14ac:dyDescent="0.3">
      <c r="A27" s="87">
        <v>10</v>
      </c>
      <c r="B27" s="222"/>
      <c r="C27" s="191" t="str">
        <f t="shared" si="1"/>
        <v>470003-234</v>
      </c>
      <c r="D27" s="137" t="s">
        <v>26</v>
      </c>
      <c r="E27" s="137" t="s">
        <v>508</v>
      </c>
      <c r="F27" s="18">
        <f>VLOOKUP(C27:C39,[4]Sheet1!$D:$F,3,FALSE)</f>
        <v>379.95</v>
      </c>
      <c r="G27" s="92">
        <f t="shared" si="0"/>
        <v>0</v>
      </c>
      <c r="H27" t="s">
        <v>28</v>
      </c>
      <c r="I27" t="s">
        <v>303</v>
      </c>
      <c r="J27" s="139" t="s">
        <v>304</v>
      </c>
    </row>
    <row r="28" spans="1:10" x14ac:dyDescent="0.3">
      <c r="A28" s="139">
        <v>20</v>
      </c>
      <c r="B28" s="222"/>
      <c r="C28" s="191" t="str">
        <f t="shared" si="1"/>
        <v>470148-648</v>
      </c>
      <c r="D28" s="122" t="s">
        <v>26</v>
      </c>
      <c r="E28" s="122" t="s">
        <v>335</v>
      </c>
      <c r="F28" s="18">
        <f>VLOOKUP(C28:C40,[4]Sheet1!$D:$F,3,FALSE)</f>
        <v>16.45</v>
      </c>
      <c r="G28" s="92">
        <f t="shared" si="0"/>
        <v>0</v>
      </c>
      <c r="H28" t="s">
        <v>28</v>
      </c>
      <c r="I28" t="s">
        <v>173</v>
      </c>
      <c r="J28" s="139" t="s">
        <v>174</v>
      </c>
    </row>
    <row r="29" spans="1:10" ht="15" customHeight="1" x14ac:dyDescent="0.3">
      <c r="A29" s="87">
        <v>10</v>
      </c>
      <c r="B29" s="222"/>
      <c r="C29" s="191" t="str">
        <f t="shared" si="1"/>
        <v>470014-518</v>
      </c>
      <c r="D29" s="137" t="s">
        <v>26</v>
      </c>
      <c r="E29" s="137" t="s">
        <v>513</v>
      </c>
      <c r="F29" s="18">
        <f>VLOOKUP(C29:C41,[4]Sheet1!$D:$F,3,FALSE)</f>
        <v>489</v>
      </c>
      <c r="G29" s="92">
        <f t="shared" si="0"/>
        <v>0</v>
      </c>
      <c r="H29" t="s">
        <v>28</v>
      </c>
      <c r="I29" t="s">
        <v>57</v>
      </c>
      <c r="J29" s="87" t="s">
        <v>58</v>
      </c>
    </row>
    <row r="30" spans="1:10" x14ac:dyDescent="0.3">
      <c r="A30" s="87">
        <v>10</v>
      </c>
      <c r="B30" s="222"/>
      <c r="C30" s="191" t="str">
        <f t="shared" si="1"/>
        <v>470012-230</v>
      </c>
      <c r="D30" s="137" t="s">
        <v>26</v>
      </c>
      <c r="E30" s="137" t="s">
        <v>519</v>
      </c>
      <c r="F30" s="18">
        <f>VLOOKUP(C30:C42,[4]Sheet1!$D:$F,3,FALSE)</f>
        <v>309</v>
      </c>
      <c r="G30" s="92">
        <f t="shared" si="0"/>
        <v>0</v>
      </c>
      <c r="H30" t="s">
        <v>28</v>
      </c>
      <c r="I30" t="s">
        <v>520</v>
      </c>
      <c r="J30" s="139" t="s">
        <v>521</v>
      </c>
    </row>
    <row r="31" spans="1:10" x14ac:dyDescent="0.3">
      <c r="A31" s="87">
        <v>10</v>
      </c>
      <c r="B31" s="222"/>
      <c r="C31" s="191" t="str">
        <f t="shared" si="1"/>
        <v>470019-496</v>
      </c>
      <c r="D31" s="137" t="s">
        <v>26</v>
      </c>
      <c r="E31" s="137" t="s">
        <v>65</v>
      </c>
      <c r="F31" s="18">
        <f>VLOOKUP(C31:C43,[4]Sheet1!$D:$F,3,FALSE)</f>
        <v>31.95</v>
      </c>
      <c r="G31" s="92">
        <f t="shared" si="0"/>
        <v>0</v>
      </c>
      <c r="H31" t="s">
        <v>28</v>
      </c>
      <c r="I31" t="s">
        <v>66</v>
      </c>
      <c r="J31" s="139" t="s">
        <v>67</v>
      </c>
    </row>
    <row r="32" spans="1:10" x14ac:dyDescent="0.3">
      <c r="A32" s="87">
        <v>30</v>
      </c>
      <c r="B32" s="222"/>
      <c r="C32" s="191" t="str">
        <f t="shared" si="1"/>
        <v>470157-270</v>
      </c>
      <c r="D32" s="137" t="s">
        <v>26</v>
      </c>
      <c r="E32" s="137" t="s">
        <v>620</v>
      </c>
      <c r="F32" s="18">
        <f>VLOOKUP(C32:C44,[4]Sheet1!$D:$F,3,FALSE)</f>
        <v>9.8000000000000007</v>
      </c>
      <c r="G32" s="92">
        <f t="shared" si="0"/>
        <v>0</v>
      </c>
      <c r="H32" t="s">
        <v>28</v>
      </c>
      <c r="I32" t="s">
        <v>310</v>
      </c>
      <c r="J32" s="139" t="s">
        <v>311</v>
      </c>
    </row>
    <row r="33" spans="1:10" ht="15" customHeight="1" x14ac:dyDescent="0.3">
      <c r="A33" s="111">
        <v>10</v>
      </c>
      <c r="B33" s="223"/>
      <c r="C33" s="191" t="str">
        <f t="shared" si="1"/>
        <v>470019-652</v>
      </c>
      <c r="D33" s="224" t="s">
        <v>26</v>
      </c>
      <c r="E33" s="224" t="s">
        <v>621</v>
      </c>
      <c r="F33" s="18">
        <f>VLOOKUP(C33:C45,[4]Sheet1!$D:$F,3,FALSE)</f>
        <v>7.25</v>
      </c>
      <c r="G33" s="92">
        <f t="shared" si="0"/>
        <v>0</v>
      </c>
      <c r="H33" t="s">
        <v>28</v>
      </c>
      <c r="I33" t="s">
        <v>204</v>
      </c>
      <c r="J33" s="225" t="s">
        <v>205</v>
      </c>
    </row>
    <row r="34" spans="1:10" x14ac:dyDescent="0.3">
      <c r="A34" s="87">
        <v>2</v>
      </c>
      <c r="B34" s="35"/>
      <c r="C34" s="191" t="s">
        <v>622</v>
      </c>
      <c r="D34" s="137" t="s">
        <v>26</v>
      </c>
      <c r="E34" s="137" t="s">
        <v>623</v>
      </c>
      <c r="F34" s="18">
        <f>VLOOKUP(C34:C46,[4]Sheet1!$D:$F,3,FALSE)</f>
        <v>6.95</v>
      </c>
      <c r="G34" s="92">
        <f t="shared" si="0"/>
        <v>0</v>
      </c>
      <c r="H34" t="s">
        <v>28</v>
      </c>
      <c r="I34" t="s">
        <v>624</v>
      </c>
      <c r="J34" s="139" t="s">
        <v>625</v>
      </c>
    </row>
    <row r="35" spans="1:10" x14ac:dyDescent="0.3">
      <c r="A35" s="226">
        <v>1</v>
      </c>
      <c r="B35" s="227"/>
      <c r="C35" s="191" t="s">
        <v>626</v>
      </c>
      <c r="D35" s="228" t="s">
        <v>26</v>
      </c>
      <c r="E35" s="228" t="s">
        <v>627</v>
      </c>
      <c r="F35" s="18">
        <f>VLOOKUP(C35:C47,[4]Sheet1!$D:$F,3,FALSE)</f>
        <v>19.5</v>
      </c>
      <c r="G35" s="229">
        <f t="shared" si="0"/>
        <v>0</v>
      </c>
      <c r="H35" t="s">
        <v>28</v>
      </c>
      <c r="I35" t="s">
        <v>628</v>
      </c>
      <c r="J35" s="230" t="s">
        <v>629</v>
      </c>
    </row>
    <row r="36" spans="1:10" x14ac:dyDescent="0.3">
      <c r="A36" s="87">
        <v>2</v>
      </c>
      <c r="B36" s="35"/>
      <c r="C36" s="191" t="str">
        <f t="shared" si="1"/>
        <v>470175-286</v>
      </c>
      <c r="D36" s="137" t="s">
        <v>68</v>
      </c>
      <c r="E36" s="137" t="s">
        <v>413</v>
      </c>
      <c r="F36" s="18">
        <f>VLOOKUP(C36:C48,[4]Sheet1!$D:$F,3,FALSE)</f>
        <v>45.1</v>
      </c>
      <c r="G36" s="92">
        <f t="shared" si="0"/>
        <v>0</v>
      </c>
      <c r="H36" t="s">
        <v>28</v>
      </c>
      <c r="I36" t="s">
        <v>70</v>
      </c>
      <c r="J36" s="139" t="s">
        <v>71</v>
      </c>
    </row>
    <row r="37" spans="1:10" x14ac:dyDescent="0.3">
      <c r="A37" s="87">
        <v>2</v>
      </c>
      <c r="B37" s="35"/>
      <c r="C37" s="191" t="str">
        <f t="shared" si="1"/>
        <v>470014-438</v>
      </c>
      <c r="D37" s="137" t="s">
        <v>26</v>
      </c>
      <c r="E37" s="90" t="s">
        <v>630</v>
      </c>
      <c r="F37" s="18">
        <f>VLOOKUP(C37:C49,[4]Sheet1!$D:$F,3,FALSE)</f>
        <v>44.5</v>
      </c>
      <c r="G37" s="92">
        <f t="shared" si="0"/>
        <v>0</v>
      </c>
      <c r="H37" t="s">
        <v>28</v>
      </c>
      <c r="I37" t="s">
        <v>631</v>
      </c>
      <c r="J37" s="139" t="s">
        <v>632</v>
      </c>
    </row>
    <row r="38" spans="1:10" ht="17.399999999999999" x14ac:dyDescent="0.3">
      <c r="A38" s="386" t="s">
        <v>95</v>
      </c>
      <c r="B38" s="373"/>
      <c r="C38" s="373"/>
      <c r="D38" s="373"/>
      <c r="E38" s="373"/>
      <c r="F38" s="374"/>
      <c r="G38" s="100">
        <f>SUM(G25:G37)</f>
        <v>0</v>
      </c>
    </row>
    <row r="39" spans="1:10" x14ac:dyDescent="0.3">
      <c r="A39" s="448"/>
      <c r="B39" s="448"/>
      <c r="C39" s="448"/>
      <c r="D39" s="448"/>
      <c r="E39" s="448"/>
      <c r="F39" s="448"/>
      <c r="G39" s="448"/>
    </row>
    <row r="40" spans="1:10" ht="30" x14ac:dyDescent="0.5">
      <c r="A40" s="325" t="s">
        <v>96</v>
      </c>
      <c r="B40" s="325"/>
      <c r="C40" s="325"/>
      <c r="D40" s="325"/>
      <c r="E40" s="325"/>
      <c r="F40" s="325"/>
      <c r="G40" s="424"/>
    </row>
    <row r="41" spans="1:10" x14ac:dyDescent="0.3">
      <c r="A41" s="384" t="s">
        <v>97</v>
      </c>
      <c r="B41" s="384"/>
      <c r="C41" s="384"/>
      <c r="D41" s="384"/>
      <c r="E41" s="384"/>
      <c r="F41" s="384"/>
      <c r="G41" s="424"/>
    </row>
    <row r="42" spans="1:10" x14ac:dyDescent="0.3">
      <c r="A42" s="385"/>
      <c r="B42" s="385"/>
      <c r="C42" s="385"/>
      <c r="D42" s="385"/>
      <c r="E42" s="385"/>
      <c r="F42" s="385"/>
      <c r="G42" s="398"/>
    </row>
    <row r="43" spans="1:10" ht="26.4" x14ac:dyDescent="0.3">
      <c r="A43" s="12" t="s">
        <v>98</v>
      </c>
      <c r="B43" s="12" t="s">
        <v>20</v>
      </c>
      <c r="C43" s="12" t="s">
        <v>21</v>
      </c>
      <c r="D43" s="12" t="s">
        <v>22</v>
      </c>
      <c r="E43" s="12" t="s">
        <v>23</v>
      </c>
      <c r="F43" s="12" t="s">
        <v>24</v>
      </c>
      <c r="G43" s="12" t="s">
        <v>25</v>
      </c>
    </row>
    <row r="44" spans="1:10" x14ac:dyDescent="0.3">
      <c r="A44" s="87">
        <v>20</v>
      </c>
      <c r="B44" s="222"/>
      <c r="C44" s="191" t="str">
        <f>HYPERLINK(I44,J44)</f>
        <v>470191-188</v>
      </c>
      <c r="D44" s="137" t="s">
        <v>26</v>
      </c>
      <c r="E44" s="137" t="s">
        <v>111</v>
      </c>
      <c r="F44" s="18">
        <f>VLOOKUP(C44:C64,[4]Sheet1!$D:$F,3,FALSE)</f>
        <v>4.5</v>
      </c>
      <c r="G44" s="92">
        <f t="shared" ref="G44:G63" si="2">B44*F44</f>
        <v>0</v>
      </c>
      <c r="H44" t="s">
        <v>28</v>
      </c>
      <c r="I44" t="s">
        <v>313</v>
      </c>
      <c r="J44" s="139" t="s">
        <v>314</v>
      </c>
    </row>
    <row r="45" spans="1:10" x14ac:dyDescent="0.3">
      <c r="A45" s="87">
        <v>10</v>
      </c>
      <c r="B45" s="222"/>
      <c r="C45" s="191" t="str">
        <f t="shared" ref="C45:C64" si="3">HYPERLINK(I45,J45)</f>
        <v>470191-150</v>
      </c>
      <c r="D45" s="137" t="s">
        <v>26</v>
      </c>
      <c r="E45" s="137" t="s">
        <v>633</v>
      </c>
      <c r="F45" s="18">
        <f>VLOOKUP(C45:C65,[4]Sheet1!$D:$F,3,FALSE)</f>
        <v>4.95</v>
      </c>
      <c r="G45" s="92">
        <f t="shared" si="2"/>
        <v>0</v>
      </c>
      <c r="H45" t="s">
        <v>28</v>
      </c>
      <c r="I45" t="s">
        <v>127</v>
      </c>
      <c r="J45" s="139" t="s">
        <v>128</v>
      </c>
    </row>
    <row r="46" spans="1:10" x14ac:dyDescent="0.3">
      <c r="A46" s="87">
        <v>20</v>
      </c>
      <c r="B46" s="222"/>
      <c r="C46" s="191" t="str">
        <f t="shared" si="3"/>
        <v>470191-200</v>
      </c>
      <c r="D46" s="137" t="s">
        <v>26</v>
      </c>
      <c r="E46" s="137" t="s">
        <v>135</v>
      </c>
      <c r="F46" s="18">
        <f>VLOOKUP(C46:C66,[4]Sheet1!$D:$F,3,FALSE)</f>
        <v>4.8</v>
      </c>
      <c r="G46" s="92">
        <f t="shared" si="2"/>
        <v>0</v>
      </c>
      <c r="H46" t="s">
        <v>28</v>
      </c>
      <c r="I46" t="s">
        <v>136</v>
      </c>
      <c r="J46" s="139" t="s">
        <v>137</v>
      </c>
    </row>
    <row r="47" spans="1:10" x14ac:dyDescent="0.3">
      <c r="A47" s="87">
        <v>20</v>
      </c>
      <c r="B47" s="222"/>
      <c r="C47" s="191" t="str">
        <f t="shared" si="3"/>
        <v>470191-152</v>
      </c>
      <c r="D47" s="137" t="s">
        <v>26</v>
      </c>
      <c r="E47" s="137" t="s">
        <v>634</v>
      </c>
      <c r="F47" s="18">
        <f>VLOOKUP(C47:C67,[4]Sheet1!$D:$F,3,FALSE)</f>
        <v>4.95</v>
      </c>
      <c r="G47" s="92">
        <f t="shared" si="2"/>
        <v>0</v>
      </c>
      <c r="H47" t="s">
        <v>28</v>
      </c>
      <c r="I47" t="s">
        <v>326</v>
      </c>
      <c r="J47" s="139" t="s">
        <v>327</v>
      </c>
    </row>
    <row r="48" spans="1:10" x14ac:dyDescent="0.3">
      <c r="A48" s="87">
        <v>20</v>
      </c>
      <c r="B48" s="35"/>
      <c r="C48" s="191" t="str">
        <f t="shared" si="3"/>
        <v>470018-870</v>
      </c>
      <c r="D48" s="147" t="s">
        <v>26</v>
      </c>
      <c r="E48" s="137" t="s">
        <v>163</v>
      </c>
      <c r="F48" s="18">
        <f>VLOOKUP(C48:C68,[4]Sheet1!$D:$F,3,FALSE)</f>
        <v>1.9</v>
      </c>
      <c r="G48" s="92">
        <f t="shared" si="2"/>
        <v>0</v>
      </c>
      <c r="H48" t="s">
        <v>28</v>
      </c>
      <c r="I48" t="s">
        <v>164</v>
      </c>
      <c r="J48" s="139" t="s">
        <v>165</v>
      </c>
    </row>
    <row r="49" spans="1:10" x14ac:dyDescent="0.3">
      <c r="A49" s="87">
        <v>10</v>
      </c>
      <c r="B49" s="222"/>
      <c r="C49" s="191" t="str">
        <f t="shared" si="3"/>
        <v>470148-772</v>
      </c>
      <c r="D49" s="137" t="s">
        <v>26</v>
      </c>
      <c r="E49" s="137" t="s">
        <v>114</v>
      </c>
      <c r="F49" s="18">
        <f>VLOOKUP(C49:C69,[4]Sheet1!$D:$F,3,FALSE)</f>
        <v>13.9</v>
      </c>
      <c r="G49" s="92">
        <f t="shared" si="2"/>
        <v>0</v>
      </c>
      <c r="H49" t="s">
        <v>28</v>
      </c>
      <c r="I49" t="s">
        <v>428</v>
      </c>
      <c r="J49" s="139" t="s">
        <v>429</v>
      </c>
    </row>
    <row r="50" spans="1:10" x14ac:dyDescent="0.3">
      <c r="A50" s="87">
        <v>20</v>
      </c>
      <c r="B50" s="222"/>
      <c r="C50" s="191" t="str">
        <f t="shared" si="3"/>
        <v>470191-300</v>
      </c>
      <c r="D50" s="137" t="s">
        <v>26</v>
      </c>
      <c r="E50" s="137" t="s">
        <v>635</v>
      </c>
      <c r="F50" s="18">
        <f>VLOOKUP(C50:C70,[4]Sheet1!$D:$F,3,FALSE)</f>
        <v>5.95</v>
      </c>
      <c r="G50" s="92">
        <f t="shared" si="2"/>
        <v>0</v>
      </c>
      <c r="H50" t="s">
        <v>28</v>
      </c>
      <c r="I50" t="s">
        <v>343</v>
      </c>
      <c r="J50" s="139" t="s">
        <v>344</v>
      </c>
    </row>
    <row r="51" spans="1:10" x14ac:dyDescent="0.3">
      <c r="A51" s="87">
        <v>10</v>
      </c>
      <c r="B51" s="222"/>
      <c r="C51" s="191" t="s">
        <v>636</v>
      </c>
      <c r="D51" s="137" t="s">
        <v>637</v>
      </c>
      <c r="E51" s="137" t="s">
        <v>638</v>
      </c>
      <c r="F51" s="18">
        <f>VLOOKUP(C51:C71,[4]Sheet1!$D:$F,3,FALSE)</f>
        <v>82.85</v>
      </c>
      <c r="G51" s="92">
        <f t="shared" si="2"/>
        <v>0</v>
      </c>
      <c r="H51" t="s">
        <v>28</v>
      </c>
      <c r="I51" t="s">
        <v>639</v>
      </c>
      <c r="J51" s="139" t="s">
        <v>640</v>
      </c>
    </row>
    <row r="52" spans="1:10" x14ac:dyDescent="0.3">
      <c r="A52" s="87">
        <v>10</v>
      </c>
      <c r="B52" s="222"/>
      <c r="C52" s="191" t="str">
        <f t="shared" si="3"/>
        <v>470177-064</v>
      </c>
      <c r="D52" s="137" t="s">
        <v>26</v>
      </c>
      <c r="E52" s="137" t="s">
        <v>641</v>
      </c>
      <c r="F52" s="18">
        <f>VLOOKUP(C52:C72,[4]Sheet1!$D:$F,3,FALSE)</f>
        <v>0.95</v>
      </c>
      <c r="G52" s="92">
        <f t="shared" si="2"/>
        <v>0</v>
      </c>
      <c r="H52" t="s">
        <v>28</v>
      </c>
      <c r="I52" t="s">
        <v>642</v>
      </c>
      <c r="J52" s="139" t="s">
        <v>643</v>
      </c>
    </row>
    <row r="53" spans="1:10" x14ac:dyDescent="0.3">
      <c r="A53" s="87">
        <v>3</v>
      </c>
      <c r="B53" s="35"/>
      <c r="C53" s="191" t="str">
        <f t="shared" si="3"/>
        <v>470178-068</v>
      </c>
      <c r="D53" s="152" t="s">
        <v>26</v>
      </c>
      <c r="E53" s="224" t="s">
        <v>352</v>
      </c>
      <c r="F53" s="18">
        <f>VLOOKUP(C53:C73,[4]Sheet1!$D:$F,3,FALSE)</f>
        <v>2.15</v>
      </c>
      <c r="G53" s="92">
        <f t="shared" si="2"/>
        <v>0</v>
      </c>
      <c r="H53" t="s">
        <v>28</v>
      </c>
      <c r="I53" t="s">
        <v>353</v>
      </c>
      <c r="J53" s="225" t="s">
        <v>354</v>
      </c>
    </row>
    <row r="54" spans="1:10" x14ac:dyDescent="0.3">
      <c r="A54" s="87">
        <v>3</v>
      </c>
      <c r="B54" s="35"/>
      <c r="C54" s="191" t="str">
        <f t="shared" si="3"/>
        <v>470176-072</v>
      </c>
      <c r="D54" s="152" t="s">
        <v>26</v>
      </c>
      <c r="E54" s="224" t="s">
        <v>644</v>
      </c>
      <c r="F54" s="18">
        <f>VLOOKUP(C54:C74,[4]Sheet1!$D:$F,3,FALSE)</f>
        <v>0.95</v>
      </c>
      <c r="G54" s="92">
        <f t="shared" si="2"/>
        <v>0</v>
      </c>
      <c r="H54" t="s">
        <v>28</v>
      </c>
      <c r="I54" t="s">
        <v>350</v>
      </c>
      <c r="J54" s="225" t="s">
        <v>351</v>
      </c>
    </row>
    <row r="55" spans="1:10" x14ac:dyDescent="0.3">
      <c r="A55" s="87">
        <v>20</v>
      </c>
      <c r="B55" s="222"/>
      <c r="C55" s="191" t="str">
        <f t="shared" si="3"/>
        <v>470050-014</v>
      </c>
      <c r="D55" s="147" t="s">
        <v>26</v>
      </c>
      <c r="E55" s="137" t="s">
        <v>645</v>
      </c>
      <c r="F55" s="18">
        <f>VLOOKUP(C55:C75,[4]Sheet1!$D:$F,3,FALSE)</f>
        <v>5.25</v>
      </c>
      <c r="G55" s="92">
        <f t="shared" si="2"/>
        <v>0</v>
      </c>
      <c r="H55" t="s">
        <v>28</v>
      </c>
      <c r="I55" t="s">
        <v>646</v>
      </c>
      <c r="J55" s="139" t="s">
        <v>647</v>
      </c>
    </row>
    <row r="56" spans="1:10" x14ac:dyDescent="0.3">
      <c r="A56" s="87">
        <v>10</v>
      </c>
      <c r="B56" s="222"/>
      <c r="C56" s="191" t="str">
        <f t="shared" si="3"/>
        <v>470148-876</v>
      </c>
      <c r="D56" s="147" t="s">
        <v>26</v>
      </c>
      <c r="E56" s="137" t="s">
        <v>648</v>
      </c>
      <c r="F56" s="18">
        <f>VLOOKUP(C56:C76,[4]Sheet1!$D:$F,3,FALSE)</f>
        <v>16.5</v>
      </c>
      <c r="G56" s="92">
        <f t="shared" si="2"/>
        <v>0</v>
      </c>
      <c r="H56" t="s">
        <v>28</v>
      </c>
      <c r="I56" t="s">
        <v>360</v>
      </c>
      <c r="J56" s="139" t="s">
        <v>361</v>
      </c>
    </row>
    <row r="57" spans="1:10" ht="15" customHeight="1" x14ac:dyDescent="0.3">
      <c r="A57" s="87">
        <v>1</v>
      </c>
      <c r="B57" s="222"/>
      <c r="C57" s="191" t="str">
        <f t="shared" si="3"/>
        <v>470149-250</v>
      </c>
      <c r="D57" s="154" t="s">
        <v>68</v>
      </c>
      <c r="E57" s="50" t="s">
        <v>206</v>
      </c>
      <c r="F57" s="18">
        <f>VLOOKUP(C57:C77,[4]Sheet1!$D:$F,3,FALSE)</f>
        <v>49.45</v>
      </c>
      <c r="G57" s="92">
        <f t="shared" si="2"/>
        <v>0</v>
      </c>
      <c r="H57" t="s">
        <v>28</v>
      </c>
      <c r="I57" t="s">
        <v>207</v>
      </c>
      <c r="J57" s="53" t="s">
        <v>208</v>
      </c>
    </row>
    <row r="58" spans="1:10" ht="15" customHeight="1" x14ac:dyDescent="0.3">
      <c r="A58" s="139">
        <v>5</v>
      </c>
      <c r="B58" s="222"/>
      <c r="C58" s="191" t="str">
        <f t="shared" si="3"/>
        <v>470092-520</v>
      </c>
      <c r="D58" s="149" t="s">
        <v>26</v>
      </c>
      <c r="E58" s="149" t="s">
        <v>649</v>
      </c>
      <c r="F58" s="18">
        <f>VLOOKUP(C58:C78,[4]Sheet1!$D:$F,3,FALSE)</f>
        <v>11.25</v>
      </c>
      <c r="G58" s="92">
        <f t="shared" si="2"/>
        <v>0</v>
      </c>
      <c r="H58" t="s">
        <v>28</v>
      </c>
      <c r="I58" t="s">
        <v>541</v>
      </c>
      <c r="J58" s="139" t="s">
        <v>542</v>
      </c>
    </row>
    <row r="59" spans="1:10" x14ac:dyDescent="0.3">
      <c r="A59" s="139">
        <v>20</v>
      </c>
      <c r="B59" s="222"/>
      <c r="C59" s="191" t="str">
        <f t="shared" si="3"/>
        <v>470017-066</v>
      </c>
      <c r="D59" s="149" t="s">
        <v>26</v>
      </c>
      <c r="E59" s="149" t="s">
        <v>435</v>
      </c>
      <c r="F59" s="18">
        <f>VLOOKUP(C59:C79,[4]Sheet1!$D:$F,3,FALSE)</f>
        <v>3.86</v>
      </c>
      <c r="G59" s="92">
        <f t="shared" si="2"/>
        <v>0</v>
      </c>
      <c r="H59" t="s">
        <v>28</v>
      </c>
      <c r="I59" t="s">
        <v>436</v>
      </c>
      <c r="J59" s="139" t="s">
        <v>437</v>
      </c>
    </row>
    <row r="60" spans="1:10" x14ac:dyDescent="0.3">
      <c r="A60" s="87">
        <v>10</v>
      </c>
      <c r="B60" s="35"/>
      <c r="C60" s="191" t="s">
        <v>650</v>
      </c>
      <c r="D60" s="137" t="s">
        <v>26</v>
      </c>
      <c r="E60" s="137" t="s">
        <v>651</v>
      </c>
      <c r="F60" s="18">
        <f>VLOOKUP(C60:C80,[4]Sheet1!$D:$F,3,FALSE)</f>
        <v>1.25</v>
      </c>
      <c r="G60" s="92">
        <f t="shared" si="2"/>
        <v>0</v>
      </c>
      <c r="H60" t="s">
        <v>28</v>
      </c>
      <c r="I60" t="s">
        <v>652</v>
      </c>
      <c r="J60" s="139" t="s">
        <v>653</v>
      </c>
    </row>
    <row r="61" spans="1:10" x14ac:dyDescent="0.3">
      <c r="A61" s="87">
        <v>1</v>
      </c>
      <c r="B61" s="35"/>
      <c r="C61" s="191" t="str">
        <f t="shared" si="3"/>
        <v>470174-272</v>
      </c>
      <c r="D61" s="137" t="s">
        <v>68</v>
      </c>
      <c r="E61" s="137" t="s">
        <v>654</v>
      </c>
      <c r="F61" s="18">
        <f>VLOOKUP(C61:C81,[4]Sheet1!$D:$F,3,FALSE)</f>
        <v>23.95</v>
      </c>
      <c r="G61" s="92">
        <f t="shared" si="2"/>
        <v>0</v>
      </c>
      <c r="H61" t="s">
        <v>28</v>
      </c>
      <c r="I61" t="s">
        <v>655</v>
      </c>
      <c r="J61" s="139" t="s">
        <v>656</v>
      </c>
    </row>
    <row r="62" spans="1:10" x14ac:dyDescent="0.3">
      <c r="A62" s="87">
        <v>3</v>
      </c>
      <c r="B62" s="222"/>
      <c r="C62" s="191" t="s">
        <v>583</v>
      </c>
      <c r="D62" s="224" t="s">
        <v>657</v>
      </c>
      <c r="E62" s="228" t="s">
        <v>658</v>
      </c>
      <c r="F62" s="18">
        <f>VLOOKUP(C62:C82,[4]Sheet1!$D:$F,3,FALSE)</f>
        <v>2.95</v>
      </c>
      <c r="G62" s="92">
        <f t="shared" si="2"/>
        <v>0</v>
      </c>
      <c r="H62" t="s">
        <v>28</v>
      </c>
      <c r="I62" t="s">
        <v>585</v>
      </c>
      <c r="J62" s="225" t="s">
        <v>586</v>
      </c>
    </row>
    <row r="63" spans="1:10" x14ac:dyDescent="0.3">
      <c r="A63" s="87">
        <v>5</v>
      </c>
      <c r="B63" s="222"/>
      <c r="C63" s="191" t="str">
        <f t="shared" si="3"/>
        <v>470005-702</v>
      </c>
      <c r="D63" s="224" t="s">
        <v>26</v>
      </c>
      <c r="E63" s="228" t="s">
        <v>659</v>
      </c>
      <c r="F63" s="18">
        <f>VLOOKUP(C63:C83,[4]Sheet1!$D:$F,3,FALSE)</f>
        <v>124.99</v>
      </c>
      <c r="G63" s="92">
        <f t="shared" si="2"/>
        <v>0</v>
      </c>
      <c r="H63" t="s">
        <v>28</v>
      </c>
      <c r="I63" t="s">
        <v>660</v>
      </c>
      <c r="J63" s="225" t="s">
        <v>661</v>
      </c>
    </row>
    <row r="64" spans="1:10" ht="15" customHeight="1" x14ac:dyDescent="0.3">
      <c r="A64" s="87">
        <v>10</v>
      </c>
      <c r="B64" s="35"/>
      <c r="C64" s="191" t="str">
        <f t="shared" si="3"/>
        <v>470206-374</v>
      </c>
      <c r="D64" s="137" t="s">
        <v>662</v>
      </c>
      <c r="E64" s="231" t="s">
        <v>663</v>
      </c>
      <c r="F64" s="18">
        <f>VLOOKUP(C64:C84,[4]Sheet1!$D:$F,3,FALSE)</f>
        <v>3.95</v>
      </c>
      <c r="G64" s="92">
        <f>B64*F64</f>
        <v>0</v>
      </c>
      <c r="H64" t="s">
        <v>28</v>
      </c>
      <c r="I64" t="s">
        <v>566</v>
      </c>
      <c r="J64" s="87" t="s">
        <v>567</v>
      </c>
    </row>
    <row r="65" spans="1:10" ht="17.399999999999999" x14ac:dyDescent="0.3">
      <c r="A65" s="386" t="s">
        <v>95</v>
      </c>
      <c r="B65" s="373"/>
      <c r="C65" s="373"/>
      <c r="D65" s="373"/>
      <c r="E65" s="373"/>
      <c r="F65" s="374"/>
      <c r="G65" s="100">
        <f>SUM(G44:G64)</f>
        <v>0</v>
      </c>
    </row>
    <row r="66" spans="1:10" x14ac:dyDescent="0.3">
      <c r="A66" s="389" t="s">
        <v>210</v>
      </c>
      <c r="B66" s="389"/>
      <c r="C66" s="389"/>
      <c r="D66" s="389"/>
      <c r="E66" s="389"/>
      <c r="F66" s="389"/>
      <c r="G66" s="425"/>
    </row>
    <row r="67" spans="1:10" x14ac:dyDescent="0.3">
      <c r="A67" s="390"/>
      <c r="B67" s="390"/>
      <c r="C67" s="390"/>
      <c r="D67" s="390"/>
      <c r="E67" s="390"/>
      <c r="F67" s="390"/>
      <c r="G67" s="398"/>
    </row>
    <row r="68" spans="1:10" ht="26.4" x14ac:dyDescent="0.3">
      <c r="A68" s="12" t="s">
        <v>98</v>
      </c>
      <c r="B68" s="12" t="s">
        <v>20</v>
      </c>
      <c r="C68" s="12" t="s">
        <v>21</v>
      </c>
      <c r="D68" s="12" t="s">
        <v>22</v>
      </c>
      <c r="E68" s="12" t="s">
        <v>23</v>
      </c>
      <c r="F68" s="12" t="s">
        <v>24</v>
      </c>
      <c r="G68" s="12" t="s">
        <v>25</v>
      </c>
    </row>
    <row r="69" spans="1:10" x14ac:dyDescent="0.3">
      <c r="A69" s="139">
        <v>2</v>
      </c>
      <c r="B69" s="222"/>
      <c r="C69" s="191" t="str">
        <f>HYPERLINK(I69,J69)</f>
        <v>470157-560</v>
      </c>
      <c r="D69" s="122" t="s">
        <v>229</v>
      </c>
      <c r="E69" s="159" t="s">
        <v>664</v>
      </c>
      <c r="F69" s="18">
        <f>VLOOKUP(C69:C88,[4]Sheet1!$D:$F,3,FALSE)</f>
        <v>18.8</v>
      </c>
      <c r="G69" s="92">
        <f t="shared" ref="G69:G88" si="4">B69*F69</f>
        <v>0</v>
      </c>
      <c r="H69" t="s">
        <v>28</v>
      </c>
      <c r="I69" t="s">
        <v>458</v>
      </c>
      <c r="J69" s="158" t="s">
        <v>459</v>
      </c>
    </row>
    <row r="70" spans="1:10" x14ac:dyDescent="0.3">
      <c r="A70" s="139">
        <v>2</v>
      </c>
      <c r="B70" s="222"/>
      <c r="C70" s="191" t="str">
        <f t="shared" ref="C70:C88" si="5">HYPERLINK(I70,J70)</f>
        <v>470157-558</v>
      </c>
      <c r="D70" s="122" t="s">
        <v>229</v>
      </c>
      <c r="E70" s="159" t="s">
        <v>665</v>
      </c>
      <c r="F70" s="18">
        <f>VLOOKUP(C70:C89,[4]Sheet1!$D:$F,3,FALSE)</f>
        <v>18.8</v>
      </c>
      <c r="G70" s="92">
        <f t="shared" si="4"/>
        <v>0</v>
      </c>
      <c r="H70" t="s">
        <v>28</v>
      </c>
      <c r="I70" t="s">
        <v>461</v>
      </c>
      <c r="J70" s="158" t="s">
        <v>462</v>
      </c>
    </row>
    <row r="71" spans="1:10" x14ac:dyDescent="0.3">
      <c r="A71" s="139">
        <v>2</v>
      </c>
      <c r="B71" s="222"/>
      <c r="C71" s="191" t="str">
        <f t="shared" si="5"/>
        <v>470157-562</v>
      </c>
      <c r="D71" s="122" t="s">
        <v>666</v>
      </c>
      <c r="E71" s="159" t="s">
        <v>667</v>
      </c>
      <c r="F71" s="18">
        <f>VLOOKUP(C71:C90,[4]Sheet1!$D:$F,3,FALSE)</f>
        <v>18.8</v>
      </c>
      <c r="G71" s="92">
        <f t="shared" si="4"/>
        <v>0</v>
      </c>
      <c r="H71" t="s">
        <v>28</v>
      </c>
      <c r="I71" t="s">
        <v>455</v>
      </c>
      <c r="J71" s="158" t="s">
        <v>456</v>
      </c>
    </row>
    <row r="72" spans="1:10" x14ac:dyDescent="0.3">
      <c r="A72" s="139">
        <v>2</v>
      </c>
      <c r="B72" s="222"/>
      <c r="C72" s="191" t="str">
        <f t="shared" si="5"/>
        <v>470153-396</v>
      </c>
      <c r="D72" s="122" t="s">
        <v>229</v>
      </c>
      <c r="E72" s="159" t="s">
        <v>668</v>
      </c>
      <c r="F72" s="18">
        <f>VLOOKUP(C72:C91,[4]Sheet1!$D:$F,3,FALSE)</f>
        <v>25.2</v>
      </c>
      <c r="G72" s="92">
        <f t="shared" si="4"/>
        <v>0</v>
      </c>
      <c r="H72" t="s">
        <v>28</v>
      </c>
      <c r="I72" t="s">
        <v>669</v>
      </c>
      <c r="J72" s="158" t="s">
        <v>670</v>
      </c>
    </row>
    <row r="73" spans="1:10" x14ac:dyDescent="0.3">
      <c r="A73" s="139">
        <v>1</v>
      </c>
      <c r="B73" s="222"/>
      <c r="C73" s="191" t="str">
        <f t="shared" si="5"/>
        <v>470206-456</v>
      </c>
      <c r="D73" s="122" t="s">
        <v>481</v>
      </c>
      <c r="E73" s="122" t="s">
        <v>579</v>
      </c>
      <c r="F73" s="18">
        <f>VLOOKUP(C73:C92,[4]Sheet1!$D:$F,3,FALSE)</f>
        <v>3.25</v>
      </c>
      <c r="G73" s="92">
        <f t="shared" si="4"/>
        <v>0</v>
      </c>
      <c r="H73" t="s">
        <v>28</v>
      </c>
      <c r="I73" t="s">
        <v>377</v>
      </c>
      <c r="J73" s="158" t="s">
        <v>378</v>
      </c>
    </row>
    <row r="74" spans="1:10" x14ac:dyDescent="0.3">
      <c r="A74" s="139">
        <v>1</v>
      </c>
      <c r="B74" s="222"/>
      <c r="C74" s="191" t="str">
        <f t="shared" si="5"/>
        <v>470152-246</v>
      </c>
      <c r="D74" s="149" t="s">
        <v>671</v>
      </c>
      <c r="E74" s="149" t="s">
        <v>247</v>
      </c>
      <c r="F74" s="18">
        <f>VLOOKUP(C74:C93,[4]Sheet1!$D:$F,3,FALSE)</f>
        <v>27.95</v>
      </c>
      <c r="G74" s="92">
        <f t="shared" si="4"/>
        <v>0</v>
      </c>
      <c r="H74" t="s">
        <v>28</v>
      </c>
      <c r="I74" t="s">
        <v>248</v>
      </c>
      <c r="J74" s="158" t="s">
        <v>249</v>
      </c>
    </row>
    <row r="75" spans="1:10" x14ac:dyDescent="0.3">
      <c r="A75" s="139">
        <v>1</v>
      </c>
      <c r="B75" s="222"/>
      <c r="C75" s="191" t="str">
        <f t="shared" si="5"/>
        <v>470150-438</v>
      </c>
      <c r="D75" s="149" t="s">
        <v>68</v>
      </c>
      <c r="E75" s="149" t="s">
        <v>672</v>
      </c>
      <c r="F75" s="18">
        <f>VLOOKUP(C75:C94,[4]Sheet1!$D:$F,3,FALSE)</f>
        <v>7.2</v>
      </c>
      <c r="G75" s="92">
        <f t="shared" si="4"/>
        <v>0</v>
      </c>
      <c r="H75" t="s">
        <v>28</v>
      </c>
      <c r="I75" t="s">
        <v>673</v>
      </c>
      <c r="J75" s="158" t="s">
        <v>674</v>
      </c>
    </row>
    <row r="76" spans="1:10" x14ac:dyDescent="0.3">
      <c r="A76" s="139">
        <v>1</v>
      </c>
      <c r="B76" s="222"/>
      <c r="C76" s="191" t="str">
        <f t="shared" si="5"/>
        <v>470153-626</v>
      </c>
      <c r="D76" s="149" t="s">
        <v>466</v>
      </c>
      <c r="E76" s="149" t="s">
        <v>675</v>
      </c>
      <c r="F76" s="18">
        <f>VLOOKUP(C76:C95,[4]Sheet1!$D:$F,3,FALSE)</f>
        <v>12.1</v>
      </c>
      <c r="G76" s="92">
        <f t="shared" si="4"/>
        <v>0</v>
      </c>
      <c r="H76" t="s">
        <v>28</v>
      </c>
      <c r="I76" t="s">
        <v>468</v>
      </c>
      <c r="J76" s="158" t="s">
        <v>469</v>
      </c>
    </row>
    <row r="77" spans="1:10" x14ac:dyDescent="0.3">
      <c r="A77" s="139">
        <v>1</v>
      </c>
      <c r="B77" s="222"/>
      <c r="C77" s="191" t="str">
        <f t="shared" si="5"/>
        <v>470021-148</v>
      </c>
      <c r="D77" s="149" t="s">
        <v>476</v>
      </c>
      <c r="E77" s="149" t="s">
        <v>477</v>
      </c>
      <c r="F77" s="18">
        <f>VLOOKUP(C77:C96,[4]Sheet1!$D:$F,3,FALSE)</f>
        <v>8.9499999999999993</v>
      </c>
      <c r="G77" s="92">
        <f t="shared" si="4"/>
        <v>0</v>
      </c>
      <c r="H77" t="s">
        <v>28</v>
      </c>
      <c r="I77" t="s">
        <v>478</v>
      </c>
      <c r="J77" s="158" t="s">
        <v>479</v>
      </c>
    </row>
    <row r="78" spans="1:10" x14ac:dyDescent="0.3">
      <c r="A78" s="139">
        <v>10</v>
      </c>
      <c r="B78" s="222"/>
      <c r="C78" s="191" t="str">
        <f t="shared" si="5"/>
        <v>470004-492</v>
      </c>
      <c r="D78" s="149" t="s">
        <v>26</v>
      </c>
      <c r="E78" s="149" t="s">
        <v>676</v>
      </c>
      <c r="F78" s="18">
        <f>VLOOKUP(C78:C97,[4]Sheet1!$D:$F,3,FALSE)</f>
        <v>5.25</v>
      </c>
      <c r="G78" s="92">
        <f t="shared" si="4"/>
        <v>0</v>
      </c>
      <c r="H78" t="s">
        <v>28</v>
      </c>
      <c r="I78" t="s">
        <v>677</v>
      </c>
      <c r="J78" s="158" t="s">
        <v>678</v>
      </c>
    </row>
    <row r="79" spans="1:10" ht="15" customHeight="1" x14ac:dyDescent="0.3">
      <c r="A79" s="139">
        <v>2</v>
      </c>
      <c r="B79" s="222"/>
      <c r="C79" s="191" t="str">
        <f t="shared" si="5"/>
        <v>470199-974</v>
      </c>
      <c r="D79" s="149" t="s">
        <v>68</v>
      </c>
      <c r="E79" s="149" t="s">
        <v>679</v>
      </c>
      <c r="F79" s="18">
        <f>VLOOKUP(C79:C98,[4]Sheet1!$D:$F,3,FALSE)</f>
        <v>19.5</v>
      </c>
      <c r="G79" s="92">
        <f t="shared" si="4"/>
        <v>0</v>
      </c>
      <c r="H79" t="s">
        <v>28</v>
      </c>
      <c r="I79" t="s">
        <v>432</v>
      </c>
      <c r="J79" s="148" t="s">
        <v>433</v>
      </c>
    </row>
    <row r="80" spans="1:10" x14ac:dyDescent="0.3">
      <c r="A80" s="139">
        <v>1</v>
      </c>
      <c r="B80" s="222"/>
      <c r="C80" s="191" t="str">
        <f t="shared" si="5"/>
        <v>470180-730</v>
      </c>
      <c r="D80" s="149" t="s">
        <v>68</v>
      </c>
      <c r="E80" s="149" t="s">
        <v>680</v>
      </c>
      <c r="F80" s="18">
        <f>VLOOKUP(C80:C99,[4]Sheet1!$D:$F,3,FALSE)</f>
        <v>34.99</v>
      </c>
      <c r="G80" s="92">
        <f t="shared" si="4"/>
        <v>0</v>
      </c>
      <c r="H80" t="s">
        <v>28</v>
      </c>
      <c r="I80" t="s">
        <v>681</v>
      </c>
      <c r="J80" s="158" t="s">
        <v>682</v>
      </c>
    </row>
    <row r="81" spans="1:10" x14ac:dyDescent="0.3">
      <c r="A81" s="139">
        <v>1</v>
      </c>
      <c r="B81" s="222"/>
      <c r="C81" s="191" t="str">
        <f t="shared" si="5"/>
        <v>470017-122</v>
      </c>
      <c r="D81" s="149" t="s">
        <v>68</v>
      </c>
      <c r="E81" s="145" t="s">
        <v>683</v>
      </c>
      <c r="F81" s="18">
        <f>VLOOKUP(C81:C100,[4]Sheet1!$D:$F,3,FALSE)</f>
        <v>28</v>
      </c>
      <c r="G81" s="92">
        <f t="shared" si="4"/>
        <v>0</v>
      </c>
      <c r="H81" t="s">
        <v>28</v>
      </c>
      <c r="I81" t="s">
        <v>212</v>
      </c>
      <c r="J81" s="158" t="s">
        <v>213</v>
      </c>
    </row>
    <row r="82" spans="1:10" x14ac:dyDescent="0.3">
      <c r="A82" s="139">
        <v>1</v>
      </c>
      <c r="B82" s="222"/>
      <c r="C82" s="191" t="str">
        <f t="shared" si="5"/>
        <v>470020-860</v>
      </c>
      <c r="D82" s="149" t="s">
        <v>68</v>
      </c>
      <c r="E82" s="232" t="s">
        <v>684</v>
      </c>
      <c r="F82" s="18">
        <f>VLOOKUP(C82:C101,[4]Sheet1!$D:$F,3,FALSE)</f>
        <v>6.1</v>
      </c>
      <c r="G82" s="92">
        <f>B82*F82</f>
        <v>0</v>
      </c>
      <c r="H82" t="s">
        <v>28</v>
      </c>
      <c r="I82" t="s">
        <v>340</v>
      </c>
      <c r="J82" s="139" t="s">
        <v>341</v>
      </c>
    </row>
    <row r="83" spans="1:10" ht="15" customHeight="1" x14ac:dyDescent="0.3">
      <c r="A83" s="87">
        <v>2</v>
      </c>
      <c r="B83" s="35"/>
      <c r="C83" s="191" t="s">
        <v>250</v>
      </c>
      <c r="D83" s="160" t="s">
        <v>26</v>
      </c>
      <c r="E83" s="141" t="s">
        <v>364</v>
      </c>
      <c r="F83" s="18">
        <f>VLOOKUP(C83:C102,[4]Sheet1!$D:$F,3,FALSE)</f>
        <v>19.95</v>
      </c>
      <c r="G83" s="92">
        <f t="shared" si="4"/>
        <v>0</v>
      </c>
      <c r="H83" t="s">
        <v>28</v>
      </c>
      <c r="I83" t="s">
        <v>252</v>
      </c>
      <c r="J83" s="95" t="s">
        <v>253</v>
      </c>
    </row>
    <row r="84" spans="1:10" ht="15" customHeight="1" x14ac:dyDescent="0.3">
      <c r="A84" s="87">
        <v>1</v>
      </c>
      <c r="B84" s="15"/>
      <c r="C84" s="191" t="str">
        <f t="shared" si="5"/>
        <v>470150-576</v>
      </c>
      <c r="D84" s="147" t="s">
        <v>229</v>
      </c>
      <c r="E84" s="137" t="s">
        <v>685</v>
      </c>
      <c r="F84" s="18">
        <f>VLOOKUP(C84:C103,[4]Sheet1!$D:$F,3,FALSE)</f>
        <v>15.9</v>
      </c>
      <c r="G84" s="92">
        <f t="shared" si="4"/>
        <v>0</v>
      </c>
      <c r="H84" t="s">
        <v>28</v>
      </c>
      <c r="I84" t="s">
        <v>392</v>
      </c>
      <c r="J84" s="87" t="s">
        <v>393</v>
      </c>
    </row>
    <row r="85" spans="1:10" x14ac:dyDescent="0.3">
      <c r="A85" s="139">
        <v>1</v>
      </c>
      <c r="B85" s="222"/>
      <c r="C85" s="191" t="str">
        <f t="shared" si="5"/>
        <v>470301-456</v>
      </c>
      <c r="D85" s="149" t="s">
        <v>227</v>
      </c>
      <c r="E85" s="149" t="s">
        <v>686</v>
      </c>
      <c r="F85" s="18">
        <f>VLOOKUP(C85:C104,[4]Sheet1!$D:$F,3,FALSE)</f>
        <v>8</v>
      </c>
      <c r="G85" s="92">
        <f t="shared" si="4"/>
        <v>0</v>
      </c>
      <c r="H85" t="s">
        <v>28</v>
      </c>
      <c r="I85" t="s">
        <v>687</v>
      </c>
      <c r="J85" s="158" t="s">
        <v>688</v>
      </c>
    </row>
    <row r="86" spans="1:10" x14ac:dyDescent="0.3">
      <c r="A86" s="139">
        <v>1</v>
      </c>
      <c r="B86" s="222"/>
      <c r="C86" s="191" t="str">
        <f t="shared" si="5"/>
        <v>470153-732</v>
      </c>
      <c r="D86" s="149" t="s">
        <v>68</v>
      </c>
      <c r="E86" s="150" t="s">
        <v>689</v>
      </c>
      <c r="F86" s="18">
        <f>VLOOKUP(C86:C105,[4]Sheet1!$D:$F,3,FALSE)</f>
        <v>13.15</v>
      </c>
      <c r="G86" s="92">
        <f t="shared" si="4"/>
        <v>0</v>
      </c>
      <c r="H86" t="s">
        <v>28</v>
      </c>
      <c r="I86" t="s">
        <v>690</v>
      </c>
      <c r="J86" s="158" t="s">
        <v>691</v>
      </c>
    </row>
    <row r="87" spans="1:10" x14ac:dyDescent="0.3">
      <c r="A87" s="139">
        <v>1</v>
      </c>
      <c r="B87" s="222"/>
      <c r="C87" s="191" t="str">
        <f t="shared" si="5"/>
        <v>470006-954</v>
      </c>
      <c r="D87" s="149" t="s">
        <v>161</v>
      </c>
      <c r="E87" s="149" t="s">
        <v>692</v>
      </c>
      <c r="F87" s="18">
        <f>VLOOKUP(C87:C106,[4]Sheet1!$D:$F,3,FALSE)</f>
        <v>139.94999999999999</v>
      </c>
      <c r="G87" s="92">
        <f t="shared" si="4"/>
        <v>0</v>
      </c>
      <c r="H87" t="s">
        <v>28</v>
      </c>
      <c r="I87" t="s">
        <v>693</v>
      </c>
      <c r="J87" s="233" t="s">
        <v>694</v>
      </c>
    </row>
    <row r="88" spans="1:10" x14ac:dyDescent="0.3">
      <c r="A88" s="139">
        <v>10</v>
      </c>
      <c r="B88" s="222"/>
      <c r="C88" s="191" t="str">
        <f t="shared" si="5"/>
        <v>470175-090</v>
      </c>
      <c r="D88" s="149" t="s">
        <v>161</v>
      </c>
      <c r="E88" s="149" t="s">
        <v>695</v>
      </c>
      <c r="F88" s="18">
        <f>VLOOKUP(C88:C107,[4]Sheet1!$D:$F,3,FALSE)</f>
        <v>23.85</v>
      </c>
      <c r="G88" s="92">
        <f t="shared" si="4"/>
        <v>0</v>
      </c>
      <c r="H88" t="s">
        <v>28</v>
      </c>
      <c r="I88" t="s">
        <v>696</v>
      </c>
      <c r="J88" s="233" t="s">
        <v>697</v>
      </c>
    </row>
    <row r="89" spans="1:10" ht="17.399999999999999" x14ac:dyDescent="0.3">
      <c r="A89" s="386" t="s">
        <v>95</v>
      </c>
      <c r="B89" s="373"/>
      <c r="C89" s="373"/>
      <c r="D89" s="373"/>
      <c r="E89" s="373"/>
      <c r="F89" s="374"/>
      <c r="G89" s="100">
        <f>SUM(G69:G88)</f>
        <v>0</v>
      </c>
    </row>
    <row r="90" spans="1:10" x14ac:dyDescent="0.3">
      <c r="A90" s="446"/>
      <c r="B90" s="446"/>
      <c r="C90" s="446"/>
      <c r="D90" s="446"/>
      <c r="E90" s="446"/>
      <c r="F90" s="446"/>
      <c r="G90" s="446"/>
    </row>
    <row r="91" spans="1:10" ht="17.399999999999999" x14ac:dyDescent="0.3">
      <c r="A91" s="447"/>
      <c r="B91" s="447"/>
      <c r="C91" s="447"/>
      <c r="D91" s="447"/>
      <c r="E91" s="447"/>
      <c r="F91" s="447"/>
      <c r="G91" s="447"/>
    </row>
    <row r="92" spans="1:10" ht="17.399999999999999" x14ac:dyDescent="0.3">
      <c r="A92" s="421" t="s">
        <v>294</v>
      </c>
      <c r="B92" s="422"/>
      <c r="C92" s="422"/>
      <c r="D92" s="422"/>
      <c r="E92" s="422"/>
      <c r="F92" s="422"/>
      <c r="G92" s="125">
        <f>SUM(G38,G65,G89)</f>
        <v>0</v>
      </c>
    </row>
    <row r="93" spans="1:10" ht="17.399999999999999" x14ac:dyDescent="0.3">
      <c r="A93" s="162" t="s">
        <v>295</v>
      </c>
      <c r="B93" s="163"/>
      <c r="C93" s="163"/>
      <c r="D93" s="163"/>
      <c r="E93" s="163"/>
      <c r="F93" s="164" t="s">
        <v>296</v>
      </c>
      <c r="G93" s="165">
        <f>(G92*0.1)</f>
        <v>0</v>
      </c>
    </row>
    <row r="94" spans="1:10" ht="17.399999999999999" x14ac:dyDescent="0.3">
      <c r="A94" s="423" t="s">
        <v>297</v>
      </c>
      <c r="B94" s="422"/>
      <c r="C94" s="422"/>
      <c r="D94" s="422"/>
      <c r="E94" s="422"/>
      <c r="F94" s="422"/>
      <c r="G94" s="131"/>
    </row>
    <row r="95" spans="1:10" ht="17.399999999999999" x14ac:dyDescent="0.3">
      <c r="A95" s="421" t="s">
        <v>298</v>
      </c>
      <c r="B95" s="422"/>
      <c r="C95" s="422"/>
      <c r="D95" s="422"/>
      <c r="E95" s="422"/>
      <c r="F95" s="422"/>
      <c r="G95" s="132">
        <f>SUM(G92-G93)</f>
        <v>0</v>
      </c>
    </row>
    <row r="96" spans="1:10" x14ac:dyDescent="0.3">
      <c r="A96" s="4"/>
      <c r="B96" s="4"/>
      <c r="C96" s="161"/>
      <c r="D96" s="4"/>
      <c r="E96" s="4"/>
      <c r="F96" s="4"/>
      <c r="G96" s="4"/>
    </row>
    <row r="97" spans="1:7" x14ac:dyDescent="0.3">
      <c r="A97" s="375" t="s">
        <v>402</v>
      </c>
      <c r="B97" s="376"/>
      <c r="C97" s="376"/>
      <c r="D97" s="376"/>
      <c r="E97" s="376"/>
      <c r="F97" s="376"/>
      <c r="G97" s="377"/>
    </row>
    <row r="98" spans="1:7" x14ac:dyDescent="0.3">
      <c r="A98" s="378"/>
      <c r="B98" s="379"/>
      <c r="C98" s="379"/>
      <c r="D98" s="379"/>
      <c r="E98" s="379"/>
      <c r="F98" s="379"/>
      <c r="G98" s="380"/>
    </row>
    <row r="99" spans="1:7" x14ac:dyDescent="0.3">
      <c r="A99" s="378"/>
      <c r="B99" s="379"/>
      <c r="C99" s="379"/>
      <c r="D99" s="379"/>
      <c r="E99" s="379"/>
      <c r="F99" s="379"/>
      <c r="G99" s="380"/>
    </row>
    <row r="100" spans="1:7" x14ac:dyDescent="0.3">
      <c r="A100" s="378"/>
      <c r="B100" s="379"/>
      <c r="C100" s="379"/>
      <c r="D100" s="379"/>
      <c r="E100" s="379"/>
      <c r="F100" s="379"/>
      <c r="G100" s="380"/>
    </row>
    <row r="101" spans="1:7" x14ac:dyDescent="0.3">
      <c r="A101" s="378"/>
      <c r="B101" s="379"/>
      <c r="C101" s="379"/>
      <c r="D101" s="379"/>
      <c r="E101" s="379"/>
      <c r="F101" s="379"/>
      <c r="G101" s="380"/>
    </row>
    <row r="102" spans="1:7" x14ac:dyDescent="0.3">
      <c r="A102" s="378"/>
      <c r="B102" s="379"/>
      <c r="C102" s="379"/>
      <c r="D102" s="379"/>
      <c r="E102" s="379"/>
      <c r="F102" s="379"/>
      <c r="G102" s="380"/>
    </row>
    <row r="103" spans="1:7" x14ac:dyDescent="0.3">
      <c r="A103" s="378"/>
      <c r="B103" s="379"/>
      <c r="C103" s="379"/>
      <c r="D103" s="379"/>
      <c r="E103" s="379"/>
      <c r="F103" s="379"/>
      <c r="G103" s="380"/>
    </row>
    <row r="104" spans="1:7" x14ac:dyDescent="0.3">
      <c r="A104" s="378"/>
      <c r="B104" s="379"/>
      <c r="C104" s="379"/>
      <c r="D104" s="379"/>
      <c r="E104" s="379"/>
      <c r="F104" s="379"/>
      <c r="G104" s="380"/>
    </row>
    <row r="105" spans="1:7" x14ac:dyDescent="0.3">
      <c r="A105" s="378"/>
      <c r="B105" s="379"/>
      <c r="C105" s="379"/>
      <c r="D105" s="379"/>
      <c r="E105" s="379"/>
      <c r="F105" s="379"/>
      <c r="G105" s="380"/>
    </row>
    <row r="106" spans="1:7" x14ac:dyDescent="0.3">
      <c r="A106" s="381"/>
      <c r="B106" s="382"/>
      <c r="C106" s="382"/>
      <c r="D106" s="382"/>
      <c r="E106" s="382"/>
      <c r="F106" s="382"/>
      <c r="G106" s="383"/>
    </row>
  </sheetData>
  <mergeCells count="49">
    <mergeCell ref="A10:B10"/>
    <mergeCell ref="C10:F10"/>
    <mergeCell ref="A1:G1"/>
    <mergeCell ref="A2:G2"/>
    <mergeCell ref="A3:G3"/>
    <mergeCell ref="A4:G4"/>
    <mergeCell ref="A5:G5"/>
    <mergeCell ref="A6:G6"/>
    <mergeCell ref="A7:F7"/>
    <mergeCell ref="A8:B8"/>
    <mergeCell ref="C8:F8"/>
    <mergeCell ref="A9:B9"/>
    <mergeCell ref="C9:F9"/>
    <mergeCell ref="A11:B11"/>
    <mergeCell ref="C11:F11"/>
    <mergeCell ref="A12:B12"/>
    <mergeCell ref="C12:F12"/>
    <mergeCell ref="A13:D13"/>
    <mergeCell ref="E13:F13"/>
    <mergeCell ref="A14:D14"/>
    <mergeCell ref="E14:F14"/>
    <mergeCell ref="A15:D15"/>
    <mergeCell ref="E15:F15"/>
    <mergeCell ref="A16:D16"/>
    <mergeCell ref="E16:F16"/>
    <mergeCell ref="A38:F38"/>
    <mergeCell ref="A17:D17"/>
    <mergeCell ref="E17:F17"/>
    <mergeCell ref="A18:D18"/>
    <mergeCell ref="E18:F18"/>
    <mergeCell ref="A19:D19"/>
    <mergeCell ref="E19:F19"/>
    <mergeCell ref="A20:B20"/>
    <mergeCell ref="C20:D20"/>
    <mergeCell ref="A21:B21"/>
    <mergeCell ref="C21:D21"/>
    <mergeCell ref="A23:G23"/>
    <mergeCell ref="A97:G106"/>
    <mergeCell ref="A39:G39"/>
    <mergeCell ref="A40:G40"/>
    <mergeCell ref="A41:G42"/>
    <mergeCell ref="A65:F65"/>
    <mergeCell ref="A66:G67"/>
    <mergeCell ref="A89:F89"/>
    <mergeCell ref="A90:G90"/>
    <mergeCell ref="A91:G91"/>
    <mergeCell ref="A92:F92"/>
    <mergeCell ref="A94:F94"/>
    <mergeCell ref="A95:F95"/>
  </mergeCells>
  <pageMargins left="0.7" right="0.7" top="0.75" bottom="0.75" header="0.3" footer="0.3"/>
  <pageSetup scale="67" fitToHeight="0" orientation="portrait" r:id="rId1"/>
  <headerFooter>
    <oddFooter>&amp;CCurriculum for Agricultural Science Education © 2020 ASP – Ward's – 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"/>
  <sheetViews>
    <sheetView showGridLines="0" showRuler="0" zoomScaleNormal="100" workbookViewId="0">
      <selection activeCell="M78" sqref="M78"/>
    </sheetView>
  </sheetViews>
  <sheetFormatPr defaultColWidth="9.109375" defaultRowHeight="14.4" x14ac:dyDescent="0.3"/>
  <cols>
    <col min="1" max="1" width="13.33203125" style="1" customWidth="1"/>
    <col min="2" max="2" width="10.109375" style="1" customWidth="1"/>
    <col min="3" max="3" width="11.88671875" style="1" customWidth="1"/>
    <col min="4" max="4" width="9.109375" style="1"/>
    <col min="5" max="5" width="50.109375" style="1" customWidth="1"/>
    <col min="6" max="6" width="17.77734375" style="1" customWidth="1"/>
    <col min="7" max="7" width="20.33203125" style="1" customWidth="1"/>
    <col min="8" max="10" width="0" style="1" hidden="1" customWidth="1"/>
    <col min="11" max="16384" width="9.109375" style="1"/>
  </cols>
  <sheetData>
    <row r="1" spans="1:7" ht="76.5" customHeight="1" x14ac:dyDescent="0.3">
      <c r="A1" s="414"/>
      <c r="B1" s="458"/>
      <c r="C1" s="458"/>
      <c r="D1" s="458"/>
      <c r="E1" s="458"/>
      <c r="F1" s="458"/>
      <c r="G1" s="458"/>
    </row>
    <row r="2" spans="1:7" ht="56.25" customHeight="1" x14ac:dyDescent="0.4">
      <c r="A2" s="416" t="s">
        <v>403</v>
      </c>
      <c r="B2" s="416"/>
      <c r="C2" s="416"/>
      <c r="D2" s="416"/>
      <c r="E2" s="416"/>
      <c r="F2" s="416"/>
      <c r="G2" s="417"/>
    </row>
    <row r="3" spans="1:7" ht="26.25" customHeight="1" x14ac:dyDescent="0.4">
      <c r="A3" s="416" t="s">
        <v>1</v>
      </c>
      <c r="B3" s="416"/>
      <c r="C3" s="416"/>
      <c r="D3" s="416"/>
      <c r="E3" s="416"/>
      <c r="F3" s="416"/>
      <c r="G3" s="418"/>
    </row>
    <row r="4" spans="1:7" ht="22.8" x14ac:dyDescent="0.4">
      <c r="A4" s="419" t="s">
        <v>2</v>
      </c>
      <c r="B4" s="420"/>
      <c r="C4" s="420"/>
      <c r="D4" s="420"/>
      <c r="E4" s="420"/>
      <c r="F4" s="420"/>
      <c r="G4" s="420"/>
    </row>
    <row r="5" spans="1:7" ht="22.8" x14ac:dyDescent="0.4">
      <c r="A5" s="419" t="s">
        <v>3</v>
      </c>
      <c r="B5" s="419"/>
      <c r="C5" s="419"/>
      <c r="D5" s="419"/>
      <c r="E5" s="419"/>
      <c r="F5" s="419"/>
      <c r="G5" s="419"/>
    </row>
    <row r="6" spans="1:7" ht="45.75" customHeight="1" x14ac:dyDescent="0.4">
      <c r="A6" s="419" t="s">
        <v>404</v>
      </c>
      <c r="B6" s="419"/>
      <c r="C6" s="419"/>
      <c r="D6" s="419"/>
      <c r="E6" s="419"/>
      <c r="F6" s="419"/>
      <c r="G6" s="419"/>
    </row>
    <row r="7" spans="1:7" ht="26.25" customHeight="1" x14ac:dyDescent="0.4">
      <c r="A7" s="409" t="s">
        <v>5</v>
      </c>
      <c r="B7" s="410"/>
      <c r="C7" s="410"/>
      <c r="D7" s="410"/>
      <c r="E7" s="410"/>
      <c r="F7" s="411"/>
      <c r="G7" s="3"/>
    </row>
    <row r="8" spans="1:7" ht="16.5" customHeight="1" x14ac:dyDescent="0.4">
      <c r="A8" s="349" t="s">
        <v>6</v>
      </c>
      <c r="B8" s="350"/>
      <c r="C8" s="351"/>
      <c r="D8" s="352"/>
      <c r="E8" s="352"/>
      <c r="F8" s="352"/>
      <c r="G8" s="3"/>
    </row>
    <row r="9" spans="1:7" ht="16.5" customHeight="1" x14ac:dyDescent="0.4">
      <c r="A9" s="349" t="s">
        <v>7</v>
      </c>
      <c r="B9" s="350"/>
      <c r="C9" s="351"/>
      <c r="D9" s="352"/>
      <c r="E9" s="352"/>
      <c r="F9" s="352"/>
      <c r="G9" s="3"/>
    </row>
    <row r="10" spans="1:7" ht="16.5" customHeight="1" x14ac:dyDescent="0.4">
      <c r="A10" s="349" t="s">
        <v>8</v>
      </c>
      <c r="B10" s="350"/>
      <c r="C10" s="412"/>
      <c r="D10" s="413"/>
      <c r="E10" s="413"/>
      <c r="F10" s="413"/>
      <c r="G10" s="3"/>
    </row>
    <row r="11" spans="1:7" ht="17.25" customHeight="1" x14ac:dyDescent="0.4">
      <c r="A11" s="349" t="s">
        <v>405</v>
      </c>
      <c r="B11" s="350"/>
      <c r="C11" s="351"/>
      <c r="D11" s="352"/>
      <c r="E11" s="352"/>
      <c r="F11" s="352"/>
      <c r="G11" s="3"/>
    </row>
    <row r="12" spans="1:7" s="4" customFormat="1" ht="15" customHeight="1" x14ac:dyDescent="0.4">
      <c r="A12" s="349" t="s">
        <v>10</v>
      </c>
      <c r="B12" s="350"/>
      <c r="C12" s="351"/>
      <c r="D12" s="352"/>
      <c r="E12" s="352"/>
      <c r="F12" s="352"/>
      <c r="G12" s="3"/>
    </row>
    <row r="13" spans="1:7" ht="17.25" customHeight="1" x14ac:dyDescent="0.4">
      <c r="A13" s="405" t="s">
        <v>11</v>
      </c>
      <c r="B13" s="406"/>
      <c r="C13" s="406"/>
      <c r="D13" s="407"/>
      <c r="E13" s="405" t="s">
        <v>12</v>
      </c>
      <c r="F13" s="408"/>
      <c r="G13" s="3"/>
    </row>
    <row r="14" spans="1:7" ht="17.25" customHeight="1" x14ac:dyDescent="0.4">
      <c r="A14" s="401"/>
      <c r="B14" s="402"/>
      <c r="C14" s="402"/>
      <c r="D14" s="403"/>
      <c r="E14" s="404"/>
      <c r="F14" s="403"/>
      <c r="G14" s="3"/>
    </row>
    <row r="15" spans="1:7" ht="16.5" customHeight="1" x14ac:dyDescent="0.4">
      <c r="A15" s="396" t="s">
        <v>13</v>
      </c>
      <c r="B15" s="399"/>
      <c r="C15" s="399"/>
      <c r="D15" s="397"/>
      <c r="E15" s="396" t="s">
        <v>14</v>
      </c>
      <c r="F15" s="400"/>
      <c r="G15" s="3"/>
    </row>
    <row r="16" spans="1:7" ht="17.25" customHeight="1" x14ac:dyDescent="0.4">
      <c r="A16" s="401"/>
      <c r="B16" s="402"/>
      <c r="C16" s="402"/>
      <c r="D16" s="403"/>
      <c r="E16" s="404"/>
      <c r="F16" s="403"/>
      <c r="G16" s="3"/>
    </row>
    <row r="17" spans="1:10" ht="18.75" customHeight="1" x14ac:dyDescent="0.4">
      <c r="A17" s="396" t="s">
        <v>14</v>
      </c>
      <c r="B17" s="399"/>
      <c r="C17" s="399"/>
      <c r="D17" s="397"/>
      <c r="E17" s="396" t="s">
        <v>14</v>
      </c>
      <c r="F17" s="400"/>
      <c r="G17" s="3"/>
    </row>
    <row r="18" spans="1:10" ht="17.25" customHeight="1" x14ac:dyDescent="0.4">
      <c r="A18" s="401"/>
      <c r="B18" s="402"/>
      <c r="C18" s="402"/>
      <c r="D18" s="403"/>
      <c r="E18" s="404"/>
      <c r="F18" s="403"/>
      <c r="G18" s="3"/>
    </row>
    <row r="19" spans="1:10" ht="17.25" customHeight="1" x14ac:dyDescent="0.4">
      <c r="A19" s="396" t="s">
        <v>15</v>
      </c>
      <c r="B19" s="399"/>
      <c r="C19" s="399"/>
      <c r="D19" s="397"/>
      <c r="E19" s="396" t="s">
        <v>15</v>
      </c>
      <c r="F19" s="400"/>
      <c r="G19" s="3"/>
    </row>
    <row r="20" spans="1:10" ht="16.5" customHeight="1" x14ac:dyDescent="0.4">
      <c r="A20" s="351"/>
      <c r="B20" s="391"/>
      <c r="C20" s="392"/>
      <c r="D20" s="393"/>
      <c r="E20" s="80"/>
      <c r="F20" s="81"/>
      <c r="G20" s="3"/>
    </row>
    <row r="21" spans="1:10" ht="18" customHeight="1" x14ac:dyDescent="0.4">
      <c r="A21" s="394" t="s">
        <v>16</v>
      </c>
      <c r="B21" s="395"/>
      <c r="C21" s="396" t="s">
        <v>17</v>
      </c>
      <c r="D21" s="397"/>
      <c r="E21" s="82" t="s">
        <v>16</v>
      </c>
      <c r="F21" s="82" t="s">
        <v>17</v>
      </c>
      <c r="G21" s="3"/>
    </row>
    <row r="22" spans="1:10" ht="24.6" x14ac:dyDescent="0.4">
      <c r="A22" s="83"/>
      <c r="B22" s="84"/>
      <c r="C22" s="134"/>
      <c r="D22" s="84"/>
      <c r="E22" s="83"/>
      <c r="F22" s="83"/>
      <c r="G22" s="3"/>
    </row>
    <row r="23" spans="1:10" ht="30" x14ac:dyDescent="0.5">
      <c r="A23" s="323" t="s">
        <v>18</v>
      </c>
      <c r="B23" s="323"/>
      <c r="C23" s="323"/>
      <c r="D23" s="323"/>
      <c r="E23" s="323"/>
      <c r="F23" s="323"/>
      <c r="G23" s="398"/>
    </row>
    <row r="24" spans="1:10" ht="26.4" x14ac:dyDescent="0.3">
      <c r="A24" s="11" t="s">
        <v>19</v>
      </c>
      <c r="B24" s="12" t="s">
        <v>20</v>
      </c>
      <c r="C24" s="12" t="s">
        <v>21</v>
      </c>
      <c r="D24" s="12" t="s">
        <v>22</v>
      </c>
      <c r="E24" s="12" t="s">
        <v>23</v>
      </c>
      <c r="F24" s="12" t="s">
        <v>24</v>
      </c>
      <c r="G24" s="12" t="s">
        <v>25</v>
      </c>
    </row>
    <row r="25" spans="1:10" x14ac:dyDescent="0.3">
      <c r="A25" s="94">
        <v>5</v>
      </c>
      <c r="B25" s="234"/>
      <c r="C25" s="235" t="str">
        <f>HYPERLINK(I25,J25)</f>
        <v>470003-234</v>
      </c>
      <c r="D25" s="87" t="s">
        <v>26</v>
      </c>
      <c r="E25" s="137" t="s">
        <v>406</v>
      </c>
      <c r="F25" s="18">
        <f>VLOOKUP(C25:C34,[5]Sheet1!$D:$F,3,FALSE)</f>
        <v>379.95</v>
      </c>
      <c r="G25" s="236">
        <f>B25*F25</f>
        <v>0</v>
      </c>
      <c r="H25" s="1" t="s">
        <v>28</v>
      </c>
      <c r="I25" s="1" t="s">
        <v>303</v>
      </c>
      <c r="J25" s="237" t="s">
        <v>304</v>
      </c>
    </row>
    <row r="26" spans="1:10" x14ac:dyDescent="0.3">
      <c r="A26" s="94">
        <v>20</v>
      </c>
      <c r="B26" s="234"/>
      <c r="C26" s="235" t="str">
        <f t="shared" ref="C26:C34" si="0">HYPERLINK(I26,J26)</f>
        <v>470148-648</v>
      </c>
      <c r="D26" s="139" t="s">
        <v>26</v>
      </c>
      <c r="E26" s="122" t="s">
        <v>335</v>
      </c>
      <c r="F26" s="18">
        <f>VLOOKUP(C26:C35,[5]Sheet1!$D:$F,3,FALSE)</f>
        <v>16.45</v>
      </c>
      <c r="G26" s="236">
        <f>B26*F26</f>
        <v>0</v>
      </c>
      <c r="H26" s="1" t="s">
        <v>28</v>
      </c>
      <c r="I26" s="1" t="s">
        <v>173</v>
      </c>
      <c r="J26" s="237" t="s">
        <v>174</v>
      </c>
    </row>
    <row r="27" spans="1:10" ht="15" customHeight="1" x14ac:dyDescent="0.3">
      <c r="A27" s="94">
        <v>5</v>
      </c>
      <c r="B27" s="234"/>
      <c r="C27" s="235" t="str">
        <f t="shared" si="0"/>
        <v>470015-810</v>
      </c>
      <c r="D27" s="87" t="s">
        <v>26</v>
      </c>
      <c r="E27" s="137" t="s">
        <v>46</v>
      </c>
      <c r="F27" s="18">
        <f>VLOOKUP(C27:C36,[5]Sheet1!$D:$F,3,FALSE)</f>
        <v>534.95000000000005</v>
      </c>
      <c r="G27" s="236">
        <f t="shared" ref="G27:G31" si="1">B27*F27</f>
        <v>0</v>
      </c>
      <c r="H27" s="1" t="s">
        <v>28</v>
      </c>
      <c r="I27" s="1" t="s">
        <v>47</v>
      </c>
      <c r="J27" s="238" t="s">
        <v>48</v>
      </c>
    </row>
    <row r="28" spans="1:10" x14ac:dyDescent="0.3">
      <c r="A28" s="97">
        <v>10</v>
      </c>
      <c r="B28" s="239"/>
      <c r="C28" s="235" t="str">
        <f t="shared" si="0"/>
        <v>470019-496</v>
      </c>
      <c r="D28" s="105" t="s">
        <v>26</v>
      </c>
      <c r="E28" s="141" t="s">
        <v>698</v>
      </c>
      <c r="F28" s="18">
        <f>VLOOKUP(C28:C37,[5]Sheet1!$D:$F,3,FALSE)</f>
        <v>31.95</v>
      </c>
      <c r="G28" s="236">
        <f t="shared" si="1"/>
        <v>0</v>
      </c>
      <c r="H28" s="1" t="s">
        <v>28</v>
      </c>
      <c r="I28" s="1" t="s">
        <v>66</v>
      </c>
      <c r="J28" s="240" t="s">
        <v>67</v>
      </c>
    </row>
    <row r="29" spans="1:10" x14ac:dyDescent="0.3">
      <c r="A29" s="97">
        <v>10</v>
      </c>
      <c r="B29" s="239"/>
      <c r="C29" s="235" t="str">
        <f t="shared" si="0"/>
        <v>470157-270</v>
      </c>
      <c r="D29" s="105" t="s">
        <v>26</v>
      </c>
      <c r="E29" s="141" t="s">
        <v>699</v>
      </c>
      <c r="F29" s="18">
        <f>VLOOKUP(C29:C38,[5]Sheet1!$D:$F,3,FALSE)</f>
        <v>9.8000000000000007</v>
      </c>
      <c r="G29" s="236">
        <f t="shared" si="1"/>
        <v>0</v>
      </c>
      <c r="H29" s="1" t="s">
        <v>28</v>
      </c>
      <c r="I29" s="1" t="s">
        <v>310</v>
      </c>
      <c r="J29" s="240" t="s">
        <v>311</v>
      </c>
    </row>
    <row r="30" spans="1:10" x14ac:dyDescent="0.3">
      <c r="A30" s="97">
        <v>10</v>
      </c>
      <c r="B30" s="239"/>
      <c r="C30" s="235" t="s">
        <v>363</v>
      </c>
      <c r="D30" s="105" t="s">
        <v>26</v>
      </c>
      <c r="E30" s="141" t="s">
        <v>700</v>
      </c>
      <c r="F30" s="18">
        <f>VLOOKUP(C30:C39,[5]Sheet1!$D:$F,3,FALSE)</f>
        <v>13</v>
      </c>
      <c r="G30" s="236">
        <f t="shared" si="1"/>
        <v>0</v>
      </c>
      <c r="H30" s="1" t="s">
        <v>28</v>
      </c>
      <c r="I30" s="1" t="s">
        <v>77</v>
      </c>
      <c r="J30" s="240" t="s">
        <v>78</v>
      </c>
    </row>
    <row r="31" spans="1:10" ht="15" customHeight="1" x14ac:dyDescent="0.3">
      <c r="A31" s="94">
        <v>1</v>
      </c>
      <c r="B31" s="234"/>
      <c r="C31" s="235" t="str">
        <f t="shared" si="0"/>
        <v>470006-622</v>
      </c>
      <c r="D31" s="87" t="s">
        <v>26</v>
      </c>
      <c r="E31" s="137" t="s">
        <v>409</v>
      </c>
      <c r="F31" s="18">
        <f>VLOOKUP(C31:C40,[5]Sheet1!$D:$F,3,FALSE)</f>
        <v>609.95000000000005</v>
      </c>
      <c r="G31" s="236">
        <f t="shared" si="1"/>
        <v>0</v>
      </c>
      <c r="H31" s="1" t="s">
        <v>28</v>
      </c>
      <c r="I31" s="1" t="s">
        <v>410</v>
      </c>
      <c r="J31" s="237" t="s">
        <v>411</v>
      </c>
    </row>
    <row r="32" spans="1:10" x14ac:dyDescent="0.3">
      <c r="A32" s="94">
        <v>1</v>
      </c>
      <c r="B32" s="35"/>
      <c r="C32" s="235" t="str">
        <f t="shared" si="0"/>
        <v>470006-402</v>
      </c>
      <c r="D32" s="241" t="s">
        <v>26</v>
      </c>
      <c r="E32" s="242" t="s">
        <v>701</v>
      </c>
      <c r="F32" s="18">
        <f>VLOOKUP(C32:C41,[5]Sheet1!$D:$F,3,FALSE)</f>
        <v>579.95000000000005</v>
      </c>
      <c r="G32" s="243">
        <f t="shared" ref="G32:G34" si="2">F32*B32</f>
        <v>0</v>
      </c>
      <c r="H32" s="1" t="s">
        <v>28</v>
      </c>
      <c r="I32" s="1" t="s">
        <v>702</v>
      </c>
      <c r="J32" s="244" t="s">
        <v>703</v>
      </c>
    </row>
    <row r="33" spans="1:10" x14ac:dyDescent="0.3">
      <c r="A33" s="94">
        <v>1</v>
      </c>
      <c r="B33" s="35"/>
      <c r="C33" s="235" t="str">
        <f t="shared" si="0"/>
        <v>470020-304</v>
      </c>
      <c r="D33" s="87" t="s">
        <v>26</v>
      </c>
      <c r="E33" s="90" t="s">
        <v>704</v>
      </c>
      <c r="F33" s="18">
        <f>VLOOKUP(C33:C42,[5]Sheet1!$D:$F,3,FALSE)</f>
        <v>850</v>
      </c>
      <c r="G33" s="245">
        <f t="shared" si="2"/>
        <v>0</v>
      </c>
      <c r="H33" s="1" t="s">
        <v>28</v>
      </c>
      <c r="I33" s="1" t="s">
        <v>307</v>
      </c>
      <c r="J33" s="246" t="s">
        <v>308</v>
      </c>
    </row>
    <row r="34" spans="1:10" ht="15" customHeight="1" x14ac:dyDescent="0.3">
      <c r="A34" s="94">
        <v>10</v>
      </c>
      <c r="B34" s="35"/>
      <c r="C34" s="235" t="str">
        <f t="shared" si="0"/>
        <v>470014-518</v>
      </c>
      <c r="D34" s="49" t="s">
        <v>26</v>
      </c>
      <c r="E34" s="50" t="s">
        <v>301</v>
      </c>
      <c r="F34" s="18">
        <f>VLOOKUP(C34:C43,[5]Sheet1!$D:$F,3,FALSE)</f>
        <v>489</v>
      </c>
      <c r="G34" s="245">
        <f t="shared" si="2"/>
        <v>0</v>
      </c>
      <c r="H34" s="1" t="s">
        <v>28</v>
      </c>
      <c r="I34" s="1" t="s">
        <v>57</v>
      </c>
      <c r="J34" s="247" t="s">
        <v>58</v>
      </c>
    </row>
    <row r="35" spans="1:10" ht="17.399999999999999" x14ac:dyDescent="0.3">
      <c r="A35" s="386" t="s">
        <v>95</v>
      </c>
      <c r="B35" s="373"/>
      <c r="C35" s="373"/>
      <c r="D35" s="373"/>
      <c r="E35" s="373"/>
      <c r="F35" s="374"/>
      <c r="G35" s="100">
        <f>SUM(G25:G34)</f>
        <v>0</v>
      </c>
    </row>
    <row r="36" spans="1:10" x14ac:dyDescent="0.3">
      <c r="A36" s="248"/>
      <c r="B36" s="86"/>
      <c r="C36" s="143"/>
      <c r="D36" s="103"/>
      <c r="E36" s="104"/>
      <c r="F36" s="86"/>
      <c r="G36" s="4"/>
    </row>
    <row r="37" spans="1:10" ht="33.75" customHeight="1" x14ac:dyDescent="0.5">
      <c r="A37" s="325" t="s">
        <v>96</v>
      </c>
      <c r="B37" s="325"/>
      <c r="C37" s="325"/>
      <c r="D37" s="325"/>
      <c r="E37" s="325"/>
      <c r="F37" s="325"/>
      <c r="G37" s="424"/>
    </row>
    <row r="38" spans="1:10" x14ac:dyDescent="0.3">
      <c r="A38" s="384" t="s">
        <v>97</v>
      </c>
      <c r="B38" s="384"/>
      <c r="C38" s="384"/>
      <c r="D38" s="384"/>
      <c r="E38" s="384"/>
      <c r="F38" s="384"/>
      <c r="G38" s="424"/>
    </row>
    <row r="39" spans="1:10" x14ac:dyDescent="0.3">
      <c r="A39" s="385"/>
      <c r="B39" s="385"/>
      <c r="C39" s="385"/>
      <c r="D39" s="385"/>
      <c r="E39" s="385"/>
      <c r="F39" s="385"/>
      <c r="G39" s="398"/>
    </row>
    <row r="40" spans="1:10" ht="26.4" x14ac:dyDescent="0.3">
      <c r="A40" s="12" t="s">
        <v>98</v>
      </c>
      <c r="B40" s="12" t="s">
        <v>20</v>
      </c>
      <c r="C40" s="12" t="s">
        <v>21</v>
      </c>
      <c r="D40" s="12" t="s">
        <v>22</v>
      </c>
      <c r="E40" s="12" t="s">
        <v>23</v>
      </c>
      <c r="F40" s="12" t="s">
        <v>24</v>
      </c>
      <c r="G40" s="12" t="s">
        <v>25</v>
      </c>
    </row>
    <row r="41" spans="1:10" x14ac:dyDescent="0.3">
      <c r="A41" s="97">
        <v>40</v>
      </c>
      <c r="B41" s="249"/>
      <c r="C41" s="250" t="str">
        <f>HYPERLINK(I41,J41)</f>
        <v>470191-188</v>
      </c>
      <c r="D41" s="105" t="s">
        <v>26</v>
      </c>
      <c r="E41" s="141" t="s">
        <v>414</v>
      </c>
      <c r="F41" s="18">
        <f>VLOOKUP(C41:C65,[5]Sheet1!$D:$F,3,FALSE)</f>
        <v>4.5</v>
      </c>
      <c r="G41" s="251">
        <f t="shared" ref="G41:G44" si="3">B41*F41</f>
        <v>0</v>
      </c>
      <c r="H41" s="1" t="s">
        <v>28</v>
      </c>
      <c r="I41" s="1" t="s">
        <v>313</v>
      </c>
      <c r="J41" s="240" t="s">
        <v>314</v>
      </c>
    </row>
    <row r="42" spans="1:10" x14ac:dyDescent="0.3">
      <c r="A42" s="94">
        <v>20</v>
      </c>
      <c r="B42" s="234"/>
      <c r="C42" s="250" t="s">
        <v>143</v>
      </c>
      <c r="D42" s="87" t="s">
        <v>26</v>
      </c>
      <c r="E42" s="137" t="s">
        <v>415</v>
      </c>
      <c r="F42" s="18">
        <f>VLOOKUP(C42:C66,[5]Sheet1!$D:$F,3,FALSE)</f>
        <v>4.4000000000000004</v>
      </c>
      <c r="G42" s="236">
        <f t="shared" si="3"/>
        <v>0</v>
      </c>
      <c r="H42" s="1" t="s">
        <v>28</v>
      </c>
      <c r="I42" s="1" t="s">
        <v>705</v>
      </c>
      <c r="J42" s="237">
        <v>170191.198</v>
      </c>
    </row>
    <row r="43" spans="1:10" x14ac:dyDescent="0.3">
      <c r="A43" s="94">
        <v>30</v>
      </c>
      <c r="B43" s="234"/>
      <c r="C43" s="250" t="str">
        <f t="shared" ref="C43:C64" si="4">HYPERLINK(I43,J43)</f>
        <v>470191-150</v>
      </c>
      <c r="D43" s="87" t="s">
        <v>26</v>
      </c>
      <c r="E43" s="137" t="s">
        <v>416</v>
      </c>
      <c r="F43" s="18">
        <f>VLOOKUP(C43:C67,[5]Sheet1!$D:$F,3,FALSE)</f>
        <v>4.95</v>
      </c>
      <c r="G43" s="236">
        <f t="shared" si="3"/>
        <v>0</v>
      </c>
      <c r="H43" s="1" t="s">
        <v>28</v>
      </c>
      <c r="I43" s="1" t="s">
        <v>127</v>
      </c>
      <c r="J43" s="237" t="s">
        <v>128</v>
      </c>
    </row>
    <row r="44" spans="1:10" x14ac:dyDescent="0.3">
      <c r="A44" s="97">
        <v>10</v>
      </c>
      <c r="B44" s="234"/>
      <c r="C44" s="250" t="str">
        <f t="shared" si="4"/>
        <v>470191-200</v>
      </c>
      <c r="D44" s="87" t="s">
        <v>26</v>
      </c>
      <c r="E44" s="137" t="s">
        <v>417</v>
      </c>
      <c r="F44" s="18">
        <f>VLOOKUP(C44:C68,[5]Sheet1!$D:$F,3,FALSE)</f>
        <v>4.8</v>
      </c>
      <c r="G44" s="236">
        <f t="shared" si="3"/>
        <v>0</v>
      </c>
      <c r="H44" s="1" t="s">
        <v>28</v>
      </c>
      <c r="I44" s="1" t="s">
        <v>136</v>
      </c>
      <c r="J44" s="237" t="s">
        <v>137</v>
      </c>
    </row>
    <row r="45" spans="1:10" x14ac:dyDescent="0.3">
      <c r="A45" s="94">
        <v>10</v>
      </c>
      <c r="B45" s="234"/>
      <c r="C45" s="250" t="str">
        <f t="shared" si="4"/>
        <v>470191-152</v>
      </c>
      <c r="D45" s="87" t="s">
        <v>26</v>
      </c>
      <c r="E45" s="137" t="s">
        <v>418</v>
      </c>
      <c r="F45" s="18">
        <f>VLOOKUP(C45:C69,[5]Sheet1!$D:$F,3,FALSE)</f>
        <v>4.95</v>
      </c>
      <c r="G45" s="236">
        <f>B45*F45</f>
        <v>0</v>
      </c>
      <c r="H45" s="1" t="s">
        <v>28</v>
      </c>
      <c r="I45" s="1" t="s">
        <v>326</v>
      </c>
      <c r="J45" s="237" t="s">
        <v>327</v>
      </c>
    </row>
    <row r="46" spans="1:10" ht="15" customHeight="1" x14ac:dyDescent="0.3">
      <c r="A46" s="94">
        <v>1</v>
      </c>
      <c r="B46" s="234"/>
      <c r="C46" s="250" t="str">
        <f t="shared" si="4"/>
        <v>470211-368</v>
      </c>
      <c r="D46" s="252" t="s">
        <v>26</v>
      </c>
      <c r="E46" s="57" t="s">
        <v>102</v>
      </c>
      <c r="F46" s="18">
        <f>VLOOKUP(C46:C70,[5]Sheet1!$D:$F,3,FALSE)</f>
        <v>45.93</v>
      </c>
      <c r="G46" s="236">
        <f t="shared" ref="G46:G65" si="5">B46*F46</f>
        <v>0</v>
      </c>
      <c r="H46" s="1" t="s">
        <v>28</v>
      </c>
      <c r="I46" s="1" t="s">
        <v>103</v>
      </c>
      <c r="J46" s="253" t="s">
        <v>104</v>
      </c>
    </row>
    <row r="47" spans="1:10" x14ac:dyDescent="0.3">
      <c r="A47" s="94">
        <v>20</v>
      </c>
      <c r="B47" s="234"/>
      <c r="C47" s="250" t="str">
        <f t="shared" si="4"/>
        <v>470021-142</v>
      </c>
      <c r="D47" s="87" t="s">
        <v>26</v>
      </c>
      <c r="E47" s="137" t="s">
        <v>706</v>
      </c>
      <c r="F47" s="18">
        <f>VLOOKUP(C47:C71,[5]Sheet1!$D:$F,3,FALSE)</f>
        <v>15.95</v>
      </c>
      <c r="G47" s="236">
        <f t="shared" si="5"/>
        <v>0</v>
      </c>
      <c r="H47" s="1" t="s">
        <v>28</v>
      </c>
      <c r="I47" s="1" t="s">
        <v>707</v>
      </c>
      <c r="J47" s="237" t="s">
        <v>708</v>
      </c>
    </row>
    <row r="48" spans="1:10" x14ac:dyDescent="0.3">
      <c r="A48" s="94">
        <v>10</v>
      </c>
      <c r="B48" s="234"/>
      <c r="C48" s="250" t="str">
        <f t="shared" si="4"/>
        <v>470191-302</v>
      </c>
      <c r="D48" s="87" t="s">
        <v>26</v>
      </c>
      <c r="E48" s="137" t="s">
        <v>709</v>
      </c>
      <c r="F48" s="18">
        <f>VLOOKUP(C48:C72,[5]Sheet1!$D:$F,3,FALSE)</f>
        <v>5.45</v>
      </c>
      <c r="G48" s="236">
        <f t="shared" si="5"/>
        <v>0</v>
      </c>
      <c r="H48" s="1" t="s">
        <v>28</v>
      </c>
      <c r="I48" s="1" t="s">
        <v>710</v>
      </c>
      <c r="J48" s="237" t="s">
        <v>711</v>
      </c>
    </row>
    <row r="49" spans="1:10" ht="26.4" x14ac:dyDescent="0.3">
      <c r="A49" s="97">
        <v>1</v>
      </c>
      <c r="B49" s="35"/>
      <c r="C49" s="250" t="str">
        <f t="shared" si="4"/>
        <v>470005-724</v>
      </c>
      <c r="D49" s="87" t="s">
        <v>26</v>
      </c>
      <c r="E49" s="90" t="s">
        <v>712</v>
      </c>
      <c r="F49" s="18">
        <f>VLOOKUP(C49:C73,[5]Sheet1!$D:$F,3,FALSE)</f>
        <v>16.2</v>
      </c>
      <c r="G49" s="236">
        <f t="shared" si="5"/>
        <v>0</v>
      </c>
      <c r="H49" s="1" t="s">
        <v>28</v>
      </c>
      <c r="I49" s="1" t="s">
        <v>713</v>
      </c>
      <c r="J49" s="246" t="s">
        <v>714</v>
      </c>
    </row>
    <row r="50" spans="1:10" x14ac:dyDescent="0.3">
      <c r="A50" s="97">
        <v>5</v>
      </c>
      <c r="B50" s="222"/>
      <c r="C50" s="250" t="str">
        <f t="shared" si="4"/>
        <v>470191-308</v>
      </c>
      <c r="D50" s="87" t="s">
        <v>715</v>
      </c>
      <c r="E50" s="90" t="s">
        <v>716</v>
      </c>
      <c r="F50" s="18">
        <f>VLOOKUP(C50:C74,[5]Sheet1!$D:$F,3,FALSE)</f>
        <v>1.3</v>
      </c>
      <c r="G50" s="236">
        <f t="shared" si="5"/>
        <v>0</v>
      </c>
      <c r="H50" s="1" t="s">
        <v>28</v>
      </c>
      <c r="I50" s="1" t="s">
        <v>717</v>
      </c>
      <c r="J50" s="246" t="s">
        <v>718</v>
      </c>
    </row>
    <row r="51" spans="1:10" x14ac:dyDescent="0.3">
      <c r="A51" s="97">
        <v>5</v>
      </c>
      <c r="B51" s="239"/>
      <c r="C51" s="250" t="str">
        <f t="shared" si="4"/>
        <v>470191-164</v>
      </c>
      <c r="D51" s="87" t="s">
        <v>26</v>
      </c>
      <c r="E51" s="90" t="s">
        <v>719</v>
      </c>
      <c r="F51" s="18">
        <f>VLOOKUP(C51:C75,[5]Sheet1!$D:$F,3,FALSE)</f>
        <v>3.6</v>
      </c>
      <c r="G51" s="236">
        <f t="shared" si="5"/>
        <v>0</v>
      </c>
      <c r="H51" s="1" t="s">
        <v>28</v>
      </c>
      <c r="I51" s="1" t="s">
        <v>133</v>
      </c>
      <c r="J51" s="246" t="s">
        <v>134</v>
      </c>
    </row>
    <row r="52" spans="1:10" x14ac:dyDescent="0.3">
      <c r="A52" s="94">
        <v>12</v>
      </c>
      <c r="B52" s="234"/>
      <c r="C52" s="250" t="str">
        <f t="shared" si="4"/>
        <v>470191-160</v>
      </c>
      <c r="D52" s="87" t="s">
        <v>26</v>
      </c>
      <c r="E52" s="90" t="s">
        <v>720</v>
      </c>
      <c r="F52" s="18">
        <f>VLOOKUP(C52:C76,[5]Sheet1!$D:$F,3,FALSE)</f>
        <v>2.95</v>
      </c>
      <c r="G52" s="236">
        <f t="shared" si="5"/>
        <v>0</v>
      </c>
      <c r="H52" s="1" t="s">
        <v>28</v>
      </c>
      <c r="I52" s="1" t="s">
        <v>721</v>
      </c>
      <c r="J52" s="246" t="s">
        <v>722</v>
      </c>
    </row>
    <row r="53" spans="1:10" x14ac:dyDescent="0.3">
      <c r="A53" s="94">
        <v>10</v>
      </c>
      <c r="B53" s="234"/>
      <c r="C53" s="250" t="str">
        <f t="shared" si="4"/>
        <v>470018-870</v>
      </c>
      <c r="D53" s="87" t="s">
        <v>26</v>
      </c>
      <c r="E53" s="90" t="s">
        <v>163</v>
      </c>
      <c r="F53" s="18">
        <f>VLOOKUP(C53:C77,[5]Sheet1!$D:$F,3,FALSE)</f>
        <v>1.9</v>
      </c>
      <c r="G53" s="236">
        <f t="shared" si="5"/>
        <v>0</v>
      </c>
      <c r="H53" s="1" t="s">
        <v>28</v>
      </c>
      <c r="I53" s="1" t="s">
        <v>164</v>
      </c>
      <c r="J53" s="246" t="s">
        <v>165</v>
      </c>
    </row>
    <row r="54" spans="1:10" x14ac:dyDescent="0.3">
      <c r="A54" s="94">
        <v>20</v>
      </c>
      <c r="B54" s="234"/>
      <c r="C54" s="250" t="str">
        <f t="shared" si="4"/>
        <v>470189-620</v>
      </c>
      <c r="D54" s="87" t="s">
        <v>26</v>
      </c>
      <c r="E54" s="137" t="s">
        <v>723</v>
      </c>
      <c r="F54" s="18">
        <f>VLOOKUP(C54:C78,[5]Sheet1!$D:$F,3,FALSE)</f>
        <v>1.85</v>
      </c>
      <c r="G54" s="236">
        <f t="shared" si="5"/>
        <v>0</v>
      </c>
      <c r="H54" s="1" t="s">
        <v>28</v>
      </c>
      <c r="I54" s="1" t="s">
        <v>194</v>
      </c>
      <c r="J54" s="237" t="s">
        <v>195</v>
      </c>
    </row>
    <row r="55" spans="1:10" x14ac:dyDescent="0.3">
      <c r="A55" s="94">
        <v>2</v>
      </c>
      <c r="B55" s="234"/>
      <c r="C55" s="250" t="str">
        <f t="shared" si="4"/>
        <v>470020-788</v>
      </c>
      <c r="D55" s="87" t="s">
        <v>425</v>
      </c>
      <c r="E55" s="137" t="s">
        <v>426</v>
      </c>
      <c r="F55" s="18">
        <f>VLOOKUP(C55:C79,[5]Sheet1!$D:$F,3,FALSE)</f>
        <v>7.6</v>
      </c>
      <c r="G55" s="236">
        <f t="shared" si="5"/>
        <v>0</v>
      </c>
      <c r="H55" s="1" t="s">
        <v>28</v>
      </c>
      <c r="I55" s="1" t="s">
        <v>167</v>
      </c>
      <c r="J55" s="237" t="s">
        <v>168</v>
      </c>
    </row>
    <row r="56" spans="1:10" x14ac:dyDescent="0.3">
      <c r="A56" s="94">
        <v>10</v>
      </c>
      <c r="B56" s="234"/>
      <c r="C56" s="250" t="str">
        <f t="shared" si="4"/>
        <v>470148-772</v>
      </c>
      <c r="D56" s="87" t="s">
        <v>26</v>
      </c>
      <c r="E56" s="137" t="s">
        <v>427</v>
      </c>
      <c r="F56" s="18">
        <f>VLOOKUP(C56:C80,[5]Sheet1!$D:$F,3,FALSE)</f>
        <v>13.9</v>
      </c>
      <c r="G56" s="236">
        <f t="shared" si="5"/>
        <v>0</v>
      </c>
      <c r="H56" s="1" t="s">
        <v>28</v>
      </c>
      <c r="I56" s="1" t="s">
        <v>428</v>
      </c>
      <c r="J56" s="237" t="s">
        <v>429</v>
      </c>
    </row>
    <row r="57" spans="1:10" x14ac:dyDescent="0.3">
      <c r="A57" s="94">
        <v>10</v>
      </c>
      <c r="B57" s="234"/>
      <c r="C57" s="250" t="str">
        <f t="shared" si="4"/>
        <v>470174-208</v>
      </c>
      <c r="D57" s="87" t="s">
        <v>26</v>
      </c>
      <c r="E57" s="137" t="s">
        <v>724</v>
      </c>
      <c r="F57" s="18">
        <f>VLOOKUP(C57:C81,[5]Sheet1!$D:$F,3,FALSE)</f>
        <v>7.2</v>
      </c>
      <c r="G57" s="236">
        <f t="shared" si="5"/>
        <v>0</v>
      </c>
      <c r="H57" s="1" t="s">
        <v>28</v>
      </c>
      <c r="I57" s="1" t="s">
        <v>124</v>
      </c>
      <c r="J57" s="237" t="s">
        <v>125</v>
      </c>
    </row>
    <row r="58" spans="1:10" x14ac:dyDescent="0.3">
      <c r="A58" s="94">
        <v>20</v>
      </c>
      <c r="B58" s="234"/>
      <c r="C58" s="250" t="str">
        <f t="shared" si="4"/>
        <v>470005-688</v>
      </c>
      <c r="D58" s="87" t="s">
        <v>26</v>
      </c>
      <c r="E58" s="137" t="s">
        <v>151</v>
      </c>
      <c r="F58" s="18">
        <f>VLOOKUP(C58:C82,[5]Sheet1!$D:$F,3,FALSE)</f>
        <v>9.7899999999999991</v>
      </c>
      <c r="G58" s="236">
        <f t="shared" si="5"/>
        <v>0</v>
      </c>
      <c r="H58" s="1" t="s">
        <v>28</v>
      </c>
      <c r="I58" s="1" t="s">
        <v>152</v>
      </c>
      <c r="J58" s="237" t="s">
        <v>153</v>
      </c>
    </row>
    <row r="59" spans="1:10" x14ac:dyDescent="0.3">
      <c r="A59" s="94">
        <v>1</v>
      </c>
      <c r="B59" s="234"/>
      <c r="C59" s="250" t="str">
        <f t="shared" si="4"/>
        <v>470210-568</v>
      </c>
      <c r="D59" s="87" t="s">
        <v>68</v>
      </c>
      <c r="E59" s="137" t="s">
        <v>431</v>
      </c>
      <c r="F59" s="18">
        <f>VLOOKUP(C59:C83,[5]Sheet1!$D:$F,3,FALSE)</f>
        <v>13.45</v>
      </c>
      <c r="G59" s="236">
        <f t="shared" si="5"/>
        <v>0</v>
      </c>
      <c r="H59" s="1" t="s">
        <v>28</v>
      </c>
      <c r="I59" s="1" t="s">
        <v>218</v>
      </c>
      <c r="J59" s="237" t="s">
        <v>219</v>
      </c>
    </row>
    <row r="60" spans="1:10" x14ac:dyDescent="0.3">
      <c r="A60" s="94">
        <v>3</v>
      </c>
      <c r="B60" s="234"/>
      <c r="C60" s="250" t="str">
        <f t="shared" si="4"/>
        <v>470020-860</v>
      </c>
      <c r="D60" s="139" t="s">
        <v>68</v>
      </c>
      <c r="E60" s="150" t="s">
        <v>725</v>
      </c>
      <c r="F60" s="18">
        <f>VLOOKUP(C60:C84,[5]Sheet1!$D:$F,3,FALSE)</f>
        <v>6.1</v>
      </c>
      <c r="G60" s="236">
        <f t="shared" si="5"/>
        <v>0</v>
      </c>
      <c r="H60" s="1" t="s">
        <v>28</v>
      </c>
      <c r="I60" s="1" t="s">
        <v>340</v>
      </c>
      <c r="J60" s="237" t="s">
        <v>341</v>
      </c>
    </row>
    <row r="61" spans="1:10" x14ac:dyDescent="0.3">
      <c r="A61" s="94">
        <v>5</v>
      </c>
      <c r="B61" s="35"/>
      <c r="C61" s="250" t="str">
        <f t="shared" si="4"/>
        <v>470016-332</v>
      </c>
      <c r="D61" s="87" t="s">
        <v>726</v>
      </c>
      <c r="E61" s="90" t="s">
        <v>727</v>
      </c>
      <c r="F61" s="18">
        <f>VLOOKUP(C61:C85,[5]Sheet1!$D:$F,3,FALSE)</f>
        <v>13</v>
      </c>
      <c r="G61" s="236">
        <f t="shared" si="5"/>
        <v>0</v>
      </c>
      <c r="H61" s="1" t="s">
        <v>28</v>
      </c>
      <c r="I61" s="1" t="s">
        <v>728</v>
      </c>
      <c r="J61" s="246" t="s">
        <v>729</v>
      </c>
    </row>
    <row r="62" spans="1:10" x14ac:dyDescent="0.3">
      <c r="A62" s="94">
        <v>10</v>
      </c>
      <c r="B62" s="222"/>
      <c r="C62" s="250" t="str">
        <f t="shared" si="4"/>
        <v>470148-668</v>
      </c>
      <c r="D62" s="87" t="s">
        <v>26</v>
      </c>
      <c r="E62" s="90" t="s">
        <v>334</v>
      </c>
      <c r="F62" s="18">
        <f>VLOOKUP(C62:C86,[5]Sheet1!$D:$F,3,FALSE)</f>
        <v>27.75</v>
      </c>
      <c r="G62" s="236">
        <f t="shared" si="5"/>
        <v>0</v>
      </c>
      <c r="H62" s="1" t="s">
        <v>28</v>
      </c>
      <c r="I62" s="1" t="s">
        <v>170</v>
      </c>
      <c r="J62" s="246" t="s">
        <v>171</v>
      </c>
    </row>
    <row r="63" spans="1:10" x14ac:dyDescent="0.3">
      <c r="A63" s="94">
        <v>20</v>
      </c>
      <c r="B63" s="234"/>
      <c r="C63" s="250" t="str">
        <f t="shared" si="4"/>
        <v>470017-066</v>
      </c>
      <c r="D63" s="139" t="s">
        <v>26</v>
      </c>
      <c r="E63" s="149" t="s">
        <v>435</v>
      </c>
      <c r="F63" s="18">
        <f>VLOOKUP(C63:C87,[5]Sheet1!$D:$F,3,FALSE)</f>
        <v>3.86</v>
      </c>
      <c r="G63" s="236">
        <f t="shared" si="5"/>
        <v>0</v>
      </c>
      <c r="H63" s="1" t="s">
        <v>28</v>
      </c>
      <c r="I63" s="1" t="s">
        <v>436</v>
      </c>
      <c r="J63" s="237" t="s">
        <v>437</v>
      </c>
    </row>
    <row r="64" spans="1:10" x14ac:dyDescent="0.3">
      <c r="A64" s="94">
        <v>5</v>
      </c>
      <c r="B64" s="254"/>
      <c r="C64" s="250" t="str">
        <f t="shared" si="4"/>
        <v>470124-120</v>
      </c>
      <c r="D64" s="87" t="s">
        <v>26</v>
      </c>
      <c r="E64" s="137" t="s">
        <v>438</v>
      </c>
      <c r="F64" s="18">
        <f>VLOOKUP(C64:C88,[5]Sheet1!$D:$F,3,FALSE)</f>
        <v>11.2</v>
      </c>
      <c r="G64" s="236">
        <f t="shared" si="5"/>
        <v>0</v>
      </c>
      <c r="H64" s="1" t="s">
        <v>28</v>
      </c>
      <c r="I64" s="1" t="s">
        <v>439</v>
      </c>
      <c r="J64" s="237" t="s">
        <v>440</v>
      </c>
    </row>
    <row r="65" spans="1:10" x14ac:dyDescent="0.3">
      <c r="A65" s="94">
        <v>5</v>
      </c>
      <c r="B65" s="234"/>
      <c r="C65" s="250" t="s">
        <v>441</v>
      </c>
      <c r="D65" s="87" t="s">
        <v>26</v>
      </c>
      <c r="E65" s="137" t="s">
        <v>442</v>
      </c>
      <c r="F65" s="18">
        <f>VLOOKUP(C65:C89,[5]Sheet1!$D:$F,3,FALSE)</f>
        <v>3.65</v>
      </c>
      <c r="G65" s="236">
        <f t="shared" si="5"/>
        <v>0</v>
      </c>
      <c r="H65" s="1" t="s">
        <v>28</v>
      </c>
      <c r="I65" s="1" t="s">
        <v>443</v>
      </c>
      <c r="J65" s="237" t="s">
        <v>444</v>
      </c>
    </row>
    <row r="66" spans="1:10" ht="17.399999999999999" x14ac:dyDescent="0.3">
      <c r="A66" s="386" t="s">
        <v>95</v>
      </c>
      <c r="B66" s="373"/>
      <c r="C66" s="373"/>
      <c r="D66" s="373"/>
      <c r="E66" s="373"/>
      <c r="F66" s="374"/>
      <c r="G66" s="100">
        <f>SUM(G41:G65)</f>
        <v>0</v>
      </c>
    </row>
    <row r="67" spans="1:10" x14ac:dyDescent="0.3">
      <c r="A67" s="389" t="s">
        <v>210</v>
      </c>
      <c r="B67" s="389"/>
      <c r="C67" s="389"/>
      <c r="D67" s="389"/>
      <c r="E67" s="389"/>
      <c r="F67" s="389"/>
      <c r="G67" s="425"/>
    </row>
    <row r="68" spans="1:10" x14ac:dyDescent="0.3">
      <c r="A68" s="390"/>
      <c r="B68" s="390"/>
      <c r="C68" s="390"/>
      <c r="D68" s="390"/>
      <c r="E68" s="390"/>
      <c r="F68" s="390"/>
      <c r="G68" s="398"/>
    </row>
    <row r="69" spans="1:10" ht="26.4" x14ac:dyDescent="0.3">
      <c r="A69" s="12" t="s">
        <v>98</v>
      </c>
      <c r="B69" s="12" t="s">
        <v>20</v>
      </c>
      <c r="C69" s="12" t="s">
        <v>21</v>
      </c>
      <c r="D69" s="12" t="s">
        <v>22</v>
      </c>
      <c r="E69" s="12" t="s">
        <v>23</v>
      </c>
      <c r="F69" s="12" t="s">
        <v>24</v>
      </c>
      <c r="G69" s="12" t="s">
        <v>25</v>
      </c>
    </row>
    <row r="70" spans="1:10" ht="15" customHeight="1" x14ac:dyDescent="0.3">
      <c r="A70" s="49">
        <v>1</v>
      </c>
      <c r="B70" s="255"/>
      <c r="C70" s="256" t="str">
        <f t="shared" ref="C70:C84" si="6">HYPERLINK(I70,J70)</f>
        <v>470045-568</v>
      </c>
      <c r="D70" s="142" t="s">
        <v>227</v>
      </c>
      <c r="E70" s="257" t="s">
        <v>730</v>
      </c>
      <c r="F70" s="18">
        <f>VLOOKUP(C70:C84,[5]Sheet1!$D:$F,3,FALSE)</f>
        <v>7.7</v>
      </c>
      <c r="G70" s="236">
        <f>B70*F70</f>
        <v>0</v>
      </c>
      <c r="H70" s="1" t="s">
        <v>28</v>
      </c>
      <c r="I70" s="1" t="s">
        <v>731</v>
      </c>
      <c r="J70" s="258" t="s">
        <v>732</v>
      </c>
    </row>
    <row r="71" spans="1:10" ht="15" customHeight="1" x14ac:dyDescent="0.3">
      <c r="A71" s="49">
        <v>1</v>
      </c>
      <c r="B71" s="255"/>
      <c r="C71" s="256" t="str">
        <f t="shared" si="6"/>
        <v>470300-252</v>
      </c>
      <c r="D71" s="142" t="s">
        <v>227</v>
      </c>
      <c r="E71" s="257" t="s">
        <v>733</v>
      </c>
      <c r="F71" s="18">
        <f>VLOOKUP(C71:C85,[5]Sheet1!$D:$F,3,FALSE)</f>
        <v>10.09</v>
      </c>
      <c r="G71" s="236">
        <f>B71*F71</f>
        <v>0</v>
      </c>
      <c r="H71" s="1" t="s">
        <v>28</v>
      </c>
      <c r="I71" s="1" t="s">
        <v>734</v>
      </c>
      <c r="J71" s="258" t="s">
        <v>735</v>
      </c>
    </row>
    <row r="72" spans="1:10" x14ac:dyDescent="0.3">
      <c r="A72" s="94">
        <v>1</v>
      </c>
      <c r="B72" s="234"/>
      <c r="C72" s="256" t="str">
        <f t="shared" si="6"/>
        <v>470300-690</v>
      </c>
      <c r="D72" s="139" t="s">
        <v>227</v>
      </c>
      <c r="E72" s="122" t="s">
        <v>451</v>
      </c>
      <c r="F72" s="18">
        <f>VLOOKUP(C72:C86,[5]Sheet1!$D:$F,3,FALSE)</f>
        <v>27.85</v>
      </c>
      <c r="G72" s="236">
        <f t="shared" ref="G72:G84" si="7">B72*F72</f>
        <v>0</v>
      </c>
      <c r="H72" s="1" t="s">
        <v>28</v>
      </c>
      <c r="I72" s="1" t="s">
        <v>452</v>
      </c>
      <c r="J72" s="237" t="s">
        <v>453</v>
      </c>
    </row>
    <row r="73" spans="1:10" x14ac:dyDescent="0.3">
      <c r="A73" s="94">
        <v>1</v>
      </c>
      <c r="B73" s="234"/>
      <c r="C73" s="256" t="str">
        <f t="shared" si="6"/>
        <v>470176-650</v>
      </c>
      <c r="D73" s="139" t="s">
        <v>26</v>
      </c>
      <c r="E73" s="159" t="s">
        <v>736</v>
      </c>
      <c r="F73" s="18">
        <f>VLOOKUP(C73:C87,[5]Sheet1!$D:$F,3,FALSE)</f>
        <v>8.9499999999999993</v>
      </c>
      <c r="G73" s="236">
        <f t="shared" si="7"/>
        <v>0</v>
      </c>
      <c r="H73" s="1" t="s">
        <v>28</v>
      </c>
      <c r="I73" s="1" t="s">
        <v>737</v>
      </c>
      <c r="J73" s="237" t="s">
        <v>738</v>
      </c>
    </row>
    <row r="74" spans="1:10" x14ac:dyDescent="0.3">
      <c r="A74" s="94">
        <v>1</v>
      </c>
      <c r="B74" s="234"/>
      <c r="C74" s="256" t="str">
        <f t="shared" si="6"/>
        <v>470176-698</v>
      </c>
      <c r="D74" s="139" t="s">
        <v>26</v>
      </c>
      <c r="E74" s="159" t="s">
        <v>739</v>
      </c>
      <c r="F74" s="18">
        <f>VLOOKUP(C74:C88,[5]Sheet1!$D:$F,3,FALSE)</f>
        <v>8.9499999999999993</v>
      </c>
      <c r="G74" s="236">
        <f t="shared" si="7"/>
        <v>0</v>
      </c>
      <c r="H74" s="1" t="s">
        <v>28</v>
      </c>
      <c r="I74" s="1" t="s">
        <v>740</v>
      </c>
      <c r="J74" s="237" t="s">
        <v>741</v>
      </c>
    </row>
    <row r="75" spans="1:10" x14ac:dyDescent="0.3">
      <c r="A75" s="94">
        <v>1</v>
      </c>
      <c r="B75" s="234"/>
      <c r="C75" s="256" t="str">
        <f t="shared" si="6"/>
        <v>470136-732</v>
      </c>
      <c r="D75" s="139" t="s">
        <v>26</v>
      </c>
      <c r="E75" s="159" t="s">
        <v>742</v>
      </c>
      <c r="F75" s="18">
        <f>VLOOKUP(C75:C89,[5]Sheet1!$D:$F,3,FALSE)</f>
        <v>51.5</v>
      </c>
      <c r="G75" s="236">
        <f t="shared" si="7"/>
        <v>0</v>
      </c>
      <c r="H75" s="1" t="s">
        <v>28</v>
      </c>
      <c r="I75" s="1" t="s">
        <v>743</v>
      </c>
      <c r="J75" s="237" t="s">
        <v>744</v>
      </c>
    </row>
    <row r="76" spans="1:10" x14ac:dyDescent="0.3">
      <c r="A76" s="94">
        <v>10</v>
      </c>
      <c r="B76" s="234"/>
      <c r="C76" s="256" t="str">
        <f t="shared" si="6"/>
        <v>470175-090</v>
      </c>
      <c r="D76" s="139" t="s">
        <v>26</v>
      </c>
      <c r="E76" s="159" t="s">
        <v>745</v>
      </c>
      <c r="F76" s="18">
        <f>VLOOKUP(C76:C90,[5]Sheet1!$D:$F,3,FALSE)</f>
        <v>23.85</v>
      </c>
      <c r="G76" s="236">
        <f t="shared" si="7"/>
        <v>0</v>
      </c>
      <c r="H76" s="1" t="s">
        <v>28</v>
      </c>
      <c r="I76" s="1" t="s">
        <v>696</v>
      </c>
      <c r="J76" s="237" t="s">
        <v>697</v>
      </c>
    </row>
    <row r="77" spans="1:10" ht="15" customHeight="1" x14ac:dyDescent="0.3">
      <c r="A77" s="120">
        <v>1</v>
      </c>
      <c r="B77" s="15"/>
      <c r="C77" s="256" t="str">
        <f t="shared" si="6"/>
        <v>470153-640</v>
      </c>
      <c r="D77" s="87" t="s">
        <v>229</v>
      </c>
      <c r="E77" s="90" t="s">
        <v>230</v>
      </c>
      <c r="F77" s="18">
        <f>VLOOKUP(C77:C91,[5]Sheet1!$D:$F,3,FALSE)</f>
        <v>21.5</v>
      </c>
      <c r="G77" s="245">
        <f t="shared" ref="G77:G81" si="8">F77*B77</f>
        <v>0</v>
      </c>
      <c r="H77" s="1" t="s">
        <v>28</v>
      </c>
      <c r="I77" s="1" t="s">
        <v>231</v>
      </c>
      <c r="J77" s="259" t="s">
        <v>232</v>
      </c>
    </row>
    <row r="78" spans="1:10" ht="15" customHeight="1" x14ac:dyDescent="0.3">
      <c r="A78" s="120">
        <v>1</v>
      </c>
      <c r="B78" s="15"/>
      <c r="C78" s="256" t="str">
        <f t="shared" si="6"/>
        <v>470018-304</v>
      </c>
      <c r="D78" s="87" t="s">
        <v>229</v>
      </c>
      <c r="E78" s="90" t="s">
        <v>233</v>
      </c>
      <c r="F78" s="18">
        <f>VLOOKUP(C78:C92,[5]Sheet1!$D:$F,3,FALSE)</f>
        <v>21.5</v>
      </c>
      <c r="G78" s="245">
        <f t="shared" si="8"/>
        <v>0</v>
      </c>
      <c r="H78" s="1" t="s">
        <v>28</v>
      </c>
      <c r="I78" s="1" t="s">
        <v>234</v>
      </c>
      <c r="J78" s="259" t="s">
        <v>235</v>
      </c>
    </row>
    <row r="79" spans="1:10" ht="15" customHeight="1" x14ac:dyDescent="0.3">
      <c r="A79" s="121">
        <v>1</v>
      </c>
      <c r="B79" s="23"/>
      <c r="C79" s="256" t="str">
        <f t="shared" si="6"/>
        <v>470225-214</v>
      </c>
      <c r="D79" s="111" t="s">
        <v>229</v>
      </c>
      <c r="E79" s="112" t="s">
        <v>236</v>
      </c>
      <c r="F79" s="18">
        <f>VLOOKUP(C79:C93,[5]Sheet1!$D:$F,3,FALSE)</f>
        <v>21.5</v>
      </c>
      <c r="G79" s="260">
        <f t="shared" si="8"/>
        <v>0</v>
      </c>
      <c r="H79" s="1" t="s">
        <v>28</v>
      </c>
      <c r="I79" s="1" t="s">
        <v>237</v>
      </c>
      <c r="J79" s="261" t="s">
        <v>238</v>
      </c>
    </row>
    <row r="80" spans="1:10" ht="15" customHeight="1" x14ac:dyDescent="0.3">
      <c r="A80" s="120">
        <v>3</v>
      </c>
      <c r="B80" s="15"/>
      <c r="C80" s="256" t="str">
        <f t="shared" si="6"/>
        <v>470206-456</v>
      </c>
      <c r="D80" s="87" t="s">
        <v>68</v>
      </c>
      <c r="E80" s="90" t="s">
        <v>746</v>
      </c>
      <c r="F80" s="18">
        <f>VLOOKUP(C80:C94,[5]Sheet1!$D:$F,3,FALSE)</f>
        <v>3.25</v>
      </c>
      <c r="G80" s="245">
        <f t="shared" si="8"/>
        <v>0</v>
      </c>
      <c r="H80" s="1" t="s">
        <v>28</v>
      </c>
      <c r="I80" s="1" t="s">
        <v>377</v>
      </c>
      <c r="J80" s="259" t="s">
        <v>378</v>
      </c>
    </row>
    <row r="81" spans="1:10" x14ac:dyDescent="0.3">
      <c r="A81" s="94">
        <v>1</v>
      </c>
      <c r="B81" s="234"/>
      <c r="C81" s="256" t="str">
        <f t="shared" si="6"/>
        <v>470302-852</v>
      </c>
      <c r="D81" s="139" t="s">
        <v>227</v>
      </c>
      <c r="E81" s="159" t="s">
        <v>747</v>
      </c>
      <c r="F81" s="18">
        <f>VLOOKUP(C81:C95,[5]Sheet1!$D:$F,3,FALSE)</f>
        <v>10.9</v>
      </c>
      <c r="G81" s="236">
        <f t="shared" si="8"/>
        <v>0</v>
      </c>
      <c r="H81" s="1" t="s">
        <v>28</v>
      </c>
      <c r="I81" s="1" t="s">
        <v>748</v>
      </c>
      <c r="J81" s="37" t="s">
        <v>749</v>
      </c>
    </row>
    <row r="82" spans="1:10" x14ac:dyDescent="0.3">
      <c r="A82" s="120">
        <v>1</v>
      </c>
      <c r="B82" s="254"/>
      <c r="C82" s="256" t="s">
        <v>480</v>
      </c>
      <c r="D82" s="105" t="s">
        <v>481</v>
      </c>
      <c r="E82" s="257" t="s">
        <v>482</v>
      </c>
      <c r="F82" s="18">
        <f>VLOOKUP(C82:C96,[5]Sheet1!$D:$F,3,FALSE)</f>
        <v>29.95</v>
      </c>
      <c r="G82" s="236">
        <f t="shared" si="7"/>
        <v>0</v>
      </c>
      <c r="H82" s="1" t="s">
        <v>28</v>
      </c>
      <c r="I82" s="1" t="s">
        <v>483</v>
      </c>
      <c r="J82" s="240" t="s">
        <v>484</v>
      </c>
    </row>
    <row r="83" spans="1:10" ht="15" customHeight="1" x14ac:dyDescent="0.3">
      <c r="A83" s="252">
        <v>20</v>
      </c>
      <c r="B83" s="15"/>
      <c r="C83" s="256" t="s">
        <v>284</v>
      </c>
      <c r="D83" s="252" t="s">
        <v>26</v>
      </c>
      <c r="E83" s="57" t="s">
        <v>285</v>
      </c>
      <c r="F83" s="18">
        <f>VLOOKUP(C83:C97,[5]Sheet1!$D:$F,3,FALSE)</f>
        <v>38.4</v>
      </c>
      <c r="G83" s="19">
        <v>0</v>
      </c>
      <c r="H83" s="1" t="s">
        <v>28</v>
      </c>
      <c r="I83" s="1" t="s">
        <v>286</v>
      </c>
      <c r="J83" s="253" t="s">
        <v>287</v>
      </c>
    </row>
    <row r="84" spans="1:10" x14ac:dyDescent="0.3">
      <c r="A84" s="94">
        <v>1</v>
      </c>
      <c r="B84" s="234"/>
      <c r="C84" s="256" t="str">
        <f t="shared" si="6"/>
        <v>470144-262</v>
      </c>
      <c r="D84" s="139" t="s">
        <v>481</v>
      </c>
      <c r="E84" s="149" t="s">
        <v>485</v>
      </c>
      <c r="F84" s="18">
        <f>VLOOKUP(C84:C98,[5]Sheet1!$D:$F,3,FALSE)</f>
        <v>69.95</v>
      </c>
      <c r="G84" s="236">
        <f t="shared" si="7"/>
        <v>0</v>
      </c>
      <c r="H84" s="1" t="s">
        <v>28</v>
      </c>
      <c r="I84" s="1" t="s">
        <v>244</v>
      </c>
      <c r="J84" s="237" t="s">
        <v>245</v>
      </c>
    </row>
    <row r="85" spans="1:10" ht="17.399999999999999" x14ac:dyDescent="0.3">
      <c r="A85" s="386" t="s">
        <v>95</v>
      </c>
      <c r="B85" s="373"/>
      <c r="C85" s="373"/>
      <c r="D85" s="373"/>
      <c r="E85" s="373"/>
      <c r="F85" s="374"/>
      <c r="G85" s="100">
        <f>SUM(G70:G84)</f>
        <v>0</v>
      </c>
      <c r="I85" s="1" t="s">
        <v>209</v>
      </c>
    </row>
    <row r="86" spans="1:10" x14ac:dyDescent="0.3">
      <c r="A86" s="262" t="s">
        <v>750</v>
      </c>
      <c r="B86" s="4"/>
      <c r="C86" s="161"/>
      <c r="D86" s="4"/>
      <c r="E86" s="4"/>
      <c r="F86" s="4"/>
      <c r="G86" s="4"/>
      <c r="I86" s="1" t="s">
        <v>209</v>
      </c>
    </row>
    <row r="87" spans="1:10" ht="17.399999999999999" x14ac:dyDescent="0.3">
      <c r="A87" s="426"/>
      <c r="B87" s="427"/>
      <c r="C87" s="427"/>
      <c r="D87" s="427"/>
      <c r="E87" s="4"/>
      <c r="F87" s="4"/>
      <c r="G87" s="4"/>
    </row>
    <row r="88" spans="1:10" ht="17.399999999999999" x14ac:dyDescent="0.3">
      <c r="A88" s="421" t="s">
        <v>294</v>
      </c>
      <c r="B88" s="422"/>
      <c r="C88" s="422"/>
      <c r="D88" s="422"/>
      <c r="E88" s="422"/>
      <c r="F88" s="422"/>
      <c r="G88" s="125">
        <f>SUM(G35,G66,G85)</f>
        <v>0</v>
      </c>
    </row>
    <row r="89" spans="1:10" ht="17.399999999999999" x14ac:dyDescent="0.3">
      <c r="A89" s="263" t="s">
        <v>295</v>
      </c>
      <c r="B89" s="163"/>
      <c r="C89" s="163"/>
      <c r="D89" s="163"/>
      <c r="E89" s="163"/>
      <c r="F89" s="164" t="s">
        <v>296</v>
      </c>
      <c r="G89" s="165">
        <f>(G88*0.1)</f>
        <v>0</v>
      </c>
    </row>
    <row r="90" spans="1:10" ht="17.399999999999999" x14ac:dyDescent="0.3">
      <c r="A90" s="423" t="s">
        <v>297</v>
      </c>
      <c r="B90" s="422"/>
      <c r="C90" s="422"/>
      <c r="D90" s="422"/>
      <c r="E90" s="422"/>
      <c r="F90" s="422"/>
      <c r="G90" s="131"/>
    </row>
    <row r="91" spans="1:10" ht="17.399999999999999" x14ac:dyDescent="0.3">
      <c r="A91" s="421" t="s">
        <v>298</v>
      </c>
      <c r="B91" s="422"/>
      <c r="C91" s="422"/>
      <c r="D91" s="422"/>
      <c r="E91" s="422"/>
      <c r="F91" s="422"/>
      <c r="G91" s="132">
        <f>SUM(G88-G89)</f>
        <v>0</v>
      </c>
    </row>
    <row r="92" spans="1:10" x14ac:dyDescent="0.3">
      <c r="A92" s="264"/>
      <c r="B92" s="4"/>
      <c r="C92" s="161"/>
      <c r="D92" s="4"/>
      <c r="E92" s="4"/>
      <c r="F92" s="4"/>
      <c r="G92" s="4"/>
    </row>
    <row r="93" spans="1:10" x14ac:dyDescent="0.3">
      <c r="A93" s="449" t="s">
        <v>402</v>
      </c>
      <c r="B93" s="450"/>
      <c r="C93" s="450"/>
      <c r="D93" s="450"/>
      <c r="E93" s="450"/>
      <c r="F93" s="450"/>
      <c r="G93" s="451"/>
    </row>
    <row r="94" spans="1:10" x14ac:dyDescent="0.3">
      <c r="A94" s="452"/>
      <c r="B94" s="453"/>
      <c r="C94" s="453"/>
      <c r="D94" s="453"/>
      <c r="E94" s="453"/>
      <c r="F94" s="453"/>
      <c r="G94" s="454"/>
    </row>
    <row r="95" spans="1:10" x14ac:dyDescent="0.3">
      <c r="A95" s="452"/>
      <c r="B95" s="453"/>
      <c r="C95" s="453"/>
      <c r="D95" s="453"/>
      <c r="E95" s="453"/>
      <c r="F95" s="453"/>
      <c r="G95" s="454"/>
    </row>
    <row r="96" spans="1:10" x14ac:dyDescent="0.3">
      <c r="A96" s="452"/>
      <c r="B96" s="453"/>
      <c r="C96" s="453"/>
      <c r="D96" s="453"/>
      <c r="E96" s="453"/>
      <c r="F96" s="453"/>
      <c r="G96" s="454"/>
    </row>
    <row r="97" spans="1:7" x14ac:dyDescent="0.3">
      <c r="A97" s="452"/>
      <c r="B97" s="453"/>
      <c r="C97" s="453"/>
      <c r="D97" s="453"/>
      <c r="E97" s="453"/>
      <c r="F97" s="453"/>
      <c r="G97" s="454"/>
    </row>
    <row r="98" spans="1:7" x14ac:dyDescent="0.3">
      <c r="A98" s="452"/>
      <c r="B98" s="453"/>
      <c r="C98" s="453"/>
      <c r="D98" s="453"/>
      <c r="E98" s="453"/>
      <c r="F98" s="453"/>
      <c r="G98" s="454"/>
    </row>
    <row r="99" spans="1:7" x14ac:dyDescent="0.3">
      <c r="A99" s="452"/>
      <c r="B99" s="453"/>
      <c r="C99" s="453"/>
      <c r="D99" s="453"/>
      <c r="E99" s="453"/>
      <c r="F99" s="453"/>
      <c r="G99" s="454"/>
    </row>
    <row r="100" spans="1:7" x14ac:dyDescent="0.3">
      <c r="A100" s="455"/>
      <c r="B100" s="456"/>
      <c r="C100" s="456"/>
      <c r="D100" s="456"/>
      <c r="E100" s="456"/>
      <c r="F100" s="456"/>
      <c r="G100" s="457"/>
    </row>
  </sheetData>
  <mergeCells count="47">
    <mergeCell ref="A10:B10"/>
    <mergeCell ref="C10:F10"/>
    <mergeCell ref="A1:G1"/>
    <mergeCell ref="A2:G2"/>
    <mergeCell ref="A3:G3"/>
    <mergeCell ref="A4:G4"/>
    <mergeCell ref="A5:G5"/>
    <mergeCell ref="A6:G6"/>
    <mergeCell ref="A7:F7"/>
    <mergeCell ref="A8:B8"/>
    <mergeCell ref="C8:F8"/>
    <mergeCell ref="A9:B9"/>
    <mergeCell ref="C9:F9"/>
    <mergeCell ref="A11:B11"/>
    <mergeCell ref="C11:F11"/>
    <mergeCell ref="A12:B12"/>
    <mergeCell ref="C12:F12"/>
    <mergeCell ref="A13:D13"/>
    <mergeCell ref="E13:F13"/>
    <mergeCell ref="A14:D14"/>
    <mergeCell ref="E14:F14"/>
    <mergeCell ref="A15:D15"/>
    <mergeCell ref="E15:F15"/>
    <mergeCell ref="A16:D16"/>
    <mergeCell ref="E16:F16"/>
    <mergeCell ref="A35:F35"/>
    <mergeCell ref="A17:D17"/>
    <mergeCell ref="E17:F17"/>
    <mergeCell ref="A18:D18"/>
    <mergeCell ref="E18:F18"/>
    <mergeCell ref="A19:D19"/>
    <mergeCell ref="E19:F19"/>
    <mergeCell ref="A20:B20"/>
    <mergeCell ref="C20:D20"/>
    <mergeCell ref="A21:B21"/>
    <mergeCell ref="C21:D21"/>
    <mergeCell ref="A23:G23"/>
    <mergeCell ref="A88:F88"/>
    <mergeCell ref="A90:F90"/>
    <mergeCell ref="A91:F91"/>
    <mergeCell ref="A93:G100"/>
    <mergeCell ref="A37:G37"/>
    <mergeCell ref="A38:G39"/>
    <mergeCell ref="A66:F66"/>
    <mergeCell ref="A67:G68"/>
    <mergeCell ref="A85:F85"/>
    <mergeCell ref="A87:D87"/>
  </mergeCells>
  <pageMargins left="0.7" right="0.7" top="0.75" bottom="0.75" header="0.3" footer="0.3"/>
  <pageSetup scale="68" fitToHeight="0" orientation="portrait" r:id="rId1"/>
  <headerFooter>
    <oddFooter>&amp;CCurriculum for Agricultural Science Education © 2020 ESI – Wards – Page &amp;P</oddFooter>
  </headerFooter>
  <rowBreaks count="1" manualBreakCount="1">
    <brk id="3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5"/>
  <sheetViews>
    <sheetView showGridLines="0" zoomScale="80" zoomScaleNormal="80" workbookViewId="0">
      <selection activeCell="P25" sqref="P25"/>
    </sheetView>
  </sheetViews>
  <sheetFormatPr defaultColWidth="8.6640625" defaultRowHeight="13.8" x14ac:dyDescent="0.25"/>
  <cols>
    <col min="1" max="1" width="16" style="123" customWidth="1"/>
    <col min="2" max="2" width="9.88671875" style="4" customWidth="1"/>
    <col min="3" max="3" width="13.6640625" style="4" customWidth="1"/>
    <col min="4" max="4" width="7.88671875" style="4" customWidth="1"/>
    <col min="5" max="5" width="54.6640625" style="4" customWidth="1"/>
    <col min="6" max="6" width="15.44140625" style="4" customWidth="1"/>
    <col min="7" max="7" width="15.5546875" style="4" customWidth="1"/>
    <col min="8" max="10" width="9.109375" style="4" hidden="1" customWidth="1"/>
    <col min="11" max="253" width="9.109375" style="4" customWidth="1"/>
    <col min="254" max="254" width="8.33203125" style="4" customWidth="1"/>
    <col min="255" max="16384" width="8.6640625" style="4"/>
  </cols>
  <sheetData>
    <row r="1" spans="1:10" ht="86.25" customHeight="1" x14ac:dyDescent="0.25">
      <c r="A1" s="414"/>
      <c r="B1" s="414"/>
      <c r="C1" s="414"/>
      <c r="D1" s="414"/>
      <c r="E1" s="414"/>
      <c r="F1" s="414"/>
      <c r="G1" s="414"/>
    </row>
    <row r="2" spans="1:10" ht="54.75" customHeight="1" x14ac:dyDescent="0.45">
      <c r="A2" s="444" t="s">
        <v>403</v>
      </c>
      <c r="B2" s="444"/>
      <c r="C2" s="444"/>
      <c r="D2" s="444"/>
      <c r="E2" s="444"/>
      <c r="F2" s="444"/>
      <c r="G2" s="444"/>
    </row>
    <row r="3" spans="1:10" ht="27" customHeight="1" x14ac:dyDescent="0.45">
      <c r="A3" s="444" t="s">
        <v>1</v>
      </c>
      <c r="B3" s="444"/>
      <c r="C3" s="444"/>
      <c r="D3" s="444"/>
      <c r="E3" s="444"/>
      <c r="F3" s="444"/>
      <c r="G3" s="444"/>
    </row>
    <row r="4" spans="1:10" ht="25.5" customHeight="1" x14ac:dyDescent="0.45">
      <c r="A4" s="445" t="s">
        <v>486</v>
      </c>
      <c r="B4" s="445"/>
      <c r="C4" s="445"/>
      <c r="D4" s="445"/>
      <c r="E4" s="445"/>
      <c r="F4" s="445"/>
      <c r="G4" s="445"/>
    </row>
    <row r="5" spans="1:10" ht="25.5" customHeight="1" x14ac:dyDescent="0.45">
      <c r="A5" s="445" t="s">
        <v>487</v>
      </c>
      <c r="B5" s="445"/>
      <c r="C5" s="445"/>
      <c r="D5" s="445"/>
      <c r="E5" s="445"/>
      <c r="F5" s="445"/>
      <c r="G5" s="445"/>
    </row>
    <row r="6" spans="1:10" ht="57" customHeight="1" x14ac:dyDescent="0.45">
      <c r="A6" s="445" t="s">
        <v>404</v>
      </c>
      <c r="B6" s="445"/>
      <c r="C6" s="445"/>
      <c r="D6" s="445"/>
      <c r="E6" s="445"/>
      <c r="F6" s="445"/>
      <c r="G6" s="445"/>
    </row>
    <row r="7" spans="1:10" ht="30.75" customHeight="1" x14ac:dyDescent="0.4">
      <c r="A7" s="409" t="s">
        <v>5</v>
      </c>
      <c r="B7" s="410"/>
      <c r="C7" s="410"/>
      <c r="D7" s="410"/>
      <c r="E7" s="410"/>
      <c r="F7" s="411"/>
      <c r="G7" s="3"/>
    </row>
    <row r="8" spans="1:10" ht="15" customHeight="1" x14ac:dyDescent="0.4">
      <c r="A8" s="349" t="s">
        <v>6</v>
      </c>
      <c r="B8" s="350"/>
      <c r="C8" s="351"/>
      <c r="D8" s="352"/>
      <c r="E8" s="352"/>
      <c r="F8" s="352"/>
      <c r="G8" s="3"/>
    </row>
    <row r="9" spans="1:10" ht="15" customHeight="1" x14ac:dyDescent="0.4">
      <c r="A9" s="349" t="s">
        <v>7</v>
      </c>
      <c r="B9" s="350"/>
      <c r="C9" s="351"/>
      <c r="D9" s="352"/>
      <c r="E9" s="352"/>
      <c r="F9" s="352"/>
      <c r="G9" s="3"/>
    </row>
    <row r="10" spans="1:10" ht="15" customHeight="1" x14ac:dyDescent="0.4">
      <c r="A10" s="349" t="s">
        <v>8</v>
      </c>
      <c r="B10" s="350"/>
      <c r="C10" s="412"/>
      <c r="D10" s="413"/>
      <c r="E10" s="413"/>
      <c r="F10" s="413"/>
      <c r="G10" s="3"/>
      <c r="J10" s="166"/>
    </row>
    <row r="11" spans="1:10" ht="15" customHeight="1" x14ac:dyDescent="0.4">
      <c r="A11" s="349" t="s">
        <v>9</v>
      </c>
      <c r="B11" s="350"/>
      <c r="C11" s="351"/>
      <c r="D11" s="352"/>
      <c r="E11" s="352"/>
      <c r="F11" s="352"/>
      <c r="G11" s="3"/>
    </row>
    <row r="12" spans="1:10" ht="15" customHeight="1" x14ac:dyDescent="0.4">
      <c r="A12" s="349" t="s">
        <v>10</v>
      </c>
      <c r="B12" s="350"/>
      <c r="C12" s="351"/>
      <c r="D12" s="352"/>
      <c r="E12" s="352"/>
      <c r="F12" s="352"/>
      <c r="G12" s="3"/>
    </row>
    <row r="13" spans="1:10" ht="15" customHeight="1" x14ac:dyDescent="0.4">
      <c r="A13" s="405" t="s">
        <v>11</v>
      </c>
      <c r="B13" s="406"/>
      <c r="C13" s="406"/>
      <c r="D13" s="407"/>
      <c r="E13" s="405" t="s">
        <v>12</v>
      </c>
      <c r="F13" s="408"/>
      <c r="G13" s="3"/>
    </row>
    <row r="14" spans="1:10" ht="15" customHeight="1" x14ac:dyDescent="0.4">
      <c r="A14" s="401"/>
      <c r="B14" s="402"/>
      <c r="C14" s="402"/>
      <c r="D14" s="403"/>
      <c r="E14" s="404"/>
      <c r="F14" s="403"/>
      <c r="G14" s="3"/>
    </row>
    <row r="15" spans="1:10" ht="15" customHeight="1" x14ac:dyDescent="0.4">
      <c r="A15" s="396" t="s">
        <v>13</v>
      </c>
      <c r="B15" s="399"/>
      <c r="C15" s="399"/>
      <c r="D15" s="397"/>
      <c r="E15" s="396" t="s">
        <v>14</v>
      </c>
      <c r="F15" s="400"/>
      <c r="G15" s="3"/>
    </row>
    <row r="16" spans="1:10" ht="15" customHeight="1" x14ac:dyDescent="0.4">
      <c r="A16" s="401"/>
      <c r="B16" s="402"/>
      <c r="C16" s="402"/>
      <c r="D16" s="403"/>
      <c r="E16" s="404"/>
      <c r="F16" s="403"/>
      <c r="G16" s="3"/>
    </row>
    <row r="17" spans="1:10" ht="15" customHeight="1" x14ac:dyDescent="0.4">
      <c r="A17" s="396" t="s">
        <v>14</v>
      </c>
      <c r="B17" s="399"/>
      <c r="C17" s="399"/>
      <c r="D17" s="397"/>
      <c r="E17" s="396" t="s">
        <v>14</v>
      </c>
      <c r="F17" s="400"/>
      <c r="G17" s="3"/>
    </row>
    <row r="18" spans="1:10" ht="15" customHeight="1" x14ac:dyDescent="0.4">
      <c r="A18" s="401"/>
      <c r="B18" s="402"/>
      <c r="C18" s="402"/>
      <c r="D18" s="403"/>
      <c r="E18" s="404"/>
      <c r="F18" s="403"/>
      <c r="G18" s="3"/>
    </row>
    <row r="19" spans="1:10" ht="15" customHeight="1" x14ac:dyDescent="0.4">
      <c r="A19" s="396" t="s">
        <v>15</v>
      </c>
      <c r="B19" s="399"/>
      <c r="C19" s="399"/>
      <c r="D19" s="397"/>
      <c r="E19" s="396" t="s">
        <v>15</v>
      </c>
      <c r="F19" s="400"/>
      <c r="G19" s="3"/>
    </row>
    <row r="20" spans="1:10" ht="15" customHeight="1" x14ac:dyDescent="0.4">
      <c r="A20" s="351"/>
      <c r="B20" s="391"/>
      <c r="C20" s="392"/>
      <c r="D20" s="393"/>
      <c r="E20" s="80"/>
      <c r="F20" s="81"/>
      <c r="G20" s="3"/>
    </row>
    <row r="21" spans="1:10" ht="15" customHeight="1" x14ac:dyDescent="0.4">
      <c r="A21" s="394" t="s">
        <v>16</v>
      </c>
      <c r="B21" s="395"/>
      <c r="C21" s="396" t="s">
        <v>17</v>
      </c>
      <c r="D21" s="397"/>
      <c r="E21" s="82" t="s">
        <v>16</v>
      </c>
      <c r="F21" s="82" t="s">
        <v>17</v>
      </c>
      <c r="G21" s="3"/>
    </row>
    <row r="22" spans="1:10" ht="15" customHeight="1" x14ac:dyDescent="0.4">
      <c r="A22" s="83"/>
      <c r="B22" s="84"/>
      <c r="C22" s="83"/>
      <c r="D22" s="84"/>
      <c r="E22" s="83"/>
      <c r="F22" s="83"/>
      <c r="G22" s="3"/>
    </row>
    <row r="23" spans="1:10" ht="30" x14ac:dyDescent="0.5">
      <c r="A23" s="323" t="s">
        <v>18</v>
      </c>
      <c r="B23" s="323"/>
      <c r="C23" s="323"/>
      <c r="D23" s="323"/>
      <c r="E23" s="323"/>
      <c r="F23" s="323"/>
      <c r="G23" s="398"/>
    </row>
    <row r="24" spans="1:10" ht="31.5" customHeight="1" x14ac:dyDescent="0.25">
      <c r="A24" s="11" t="s">
        <v>19</v>
      </c>
      <c r="B24" s="12" t="s">
        <v>20</v>
      </c>
      <c r="C24" s="12" t="s">
        <v>21</v>
      </c>
      <c r="D24" s="12" t="s">
        <v>22</v>
      </c>
      <c r="E24" s="12" t="s">
        <v>23</v>
      </c>
      <c r="F24" s="12" t="s">
        <v>24</v>
      </c>
      <c r="G24" s="12" t="s">
        <v>25</v>
      </c>
    </row>
    <row r="25" spans="1:10" s="175" customFormat="1" x14ac:dyDescent="0.25">
      <c r="A25" s="265">
        <v>5</v>
      </c>
      <c r="B25" s="106"/>
      <c r="C25" s="266" t="str">
        <f>HYPERLINK(I25,J25)</f>
        <v>470019-542</v>
      </c>
      <c r="D25" s="184" t="s">
        <v>26</v>
      </c>
      <c r="E25" s="178" t="s">
        <v>34</v>
      </c>
      <c r="F25" s="173">
        <f>VLOOKUP(C25:C46,[6]Sheet1!$D:$F,3,FALSE)</f>
        <v>14.6</v>
      </c>
      <c r="G25" s="174">
        <f t="shared" ref="G25:G46" si="0">B25*F25</f>
        <v>0</v>
      </c>
      <c r="H25" s="175" t="s">
        <v>28</v>
      </c>
      <c r="I25" s="175" t="s">
        <v>35</v>
      </c>
      <c r="J25" s="267" t="s">
        <v>36</v>
      </c>
    </row>
    <row r="26" spans="1:10" s="86" customFormat="1" ht="14.25" customHeight="1" x14ac:dyDescent="0.25">
      <c r="A26" s="265">
        <v>5</v>
      </c>
      <c r="B26" s="106"/>
      <c r="C26" s="266" t="str">
        <f t="shared" ref="C26:C46" si="1">HYPERLINK(I26,J26)</f>
        <v>470148-792</v>
      </c>
      <c r="D26" s="268" t="s">
        <v>26</v>
      </c>
      <c r="E26" s="172" t="s">
        <v>37</v>
      </c>
      <c r="F26" s="173">
        <f>VLOOKUP(C26:C47,[6]Sheet1!$D:$F,3,FALSE)</f>
        <v>26.75</v>
      </c>
      <c r="G26" s="174">
        <f t="shared" si="0"/>
        <v>0</v>
      </c>
      <c r="H26" s="175" t="s">
        <v>28</v>
      </c>
      <c r="I26" s="175" t="s">
        <v>38</v>
      </c>
      <c r="J26" s="148" t="s">
        <v>39</v>
      </c>
    </row>
    <row r="27" spans="1:10" s="86" customFormat="1" ht="15" customHeight="1" x14ac:dyDescent="0.25">
      <c r="A27" s="269">
        <v>5</v>
      </c>
      <c r="B27" s="209"/>
      <c r="C27" s="266" t="str">
        <f t="shared" si="1"/>
        <v>470144-892</v>
      </c>
      <c r="D27" s="268" t="s">
        <v>26</v>
      </c>
      <c r="E27" s="172" t="s">
        <v>40</v>
      </c>
      <c r="F27" s="173">
        <f>VLOOKUP(C27:C48,[6]Sheet1!$D:$F,3,FALSE)</f>
        <v>18.95</v>
      </c>
      <c r="G27" s="270">
        <f t="shared" si="0"/>
        <v>0</v>
      </c>
      <c r="H27" s="175" t="s">
        <v>28</v>
      </c>
      <c r="I27" s="175" t="s">
        <v>41</v>
      </c>
      <c r="J27" s="271" t="s">
        <v>42</v>
      </c>
    </row>
    <row r="28" spans="1:10" s="86" customFormat="1" x14ac:dyDescent="0.25">
      <c r="A28" s="265">
        <v>5</v>
      </c>
      <c r="B28" s="106"/>
      <c r="C28" s="266" t="str">
        <f t="shared" si="1"/>
        <v>470003-234</v>
      </c>
      <c r="D28" s="169" t="s">
        <v>26</v>
      </c>
      <c r="E28" s="178" t="s">
        <v>751</v>
      </c>
      <c r="F28" s="173">
        <f>VLOOKUP(C28:C49,[6]Sheet1!$D:$F,3,FALSE)</f>
        <v>379.95</v>
      </c>
      <c r="G28" s="174">
        <f t="shared" si="0"/>
        <v>0</v>
      </c>
      <c r="H28" s="175" t="s">
        <v>28</v>
      </c>
      <c r="I28" s="175" t="s">
        <v>303</v>
      </c>
      <c r="J28" s="267" t="s">
        <v>304</v>
      </c>
    </row>
    <row r="29" spans="1:10" s="86" customFormat="1" x14ac:dyDescent="0.25">
      <c r="A29" s="265">
        <v>5</v>
      </c>
      <c r="B29" s="106"/>
      <c r="C29" s="266" t="str">
        <f t="shared" si="1"/>
        <v>470015-810</v>
      </c>
      <c r="D29" s="169" t="s">
        <v>26</v>
      </c>
      <c r="E29" s="178" t="s">
        <v>527</v>
      </c>
      <c r="F29" s="173">
        <f>VLOOKUP(C29:C50,[6]Sheet1!$D:$F,3,FALSE)</f>
        <v>534.95000000000005</v>
      </c>
      <c r="G29" s="174">
        <f t="shared" si="0"/>
        <v>0</v>
      </c>
      <c r="H29" s="175" t="s">
        <v>28</v>
      </c>
      <c r="I29" s="175" t="s">
        <v>47</v>
      </c>
      <c r="J29" s="272" t="s">
        <v>48</v>
      </c>
    </row>
    <row r="30" spans="1:10" s="86" customFormat="1" x14ac:dyDescent="0.25">
      <c r="A30" s="185">
        <v>1</v>
      </c>
      <c r="B30" s="106"/>
      <c r="C30" s="266" t="str">
        <f t="shared" si="1"/>
        <v>470020-304</v>
      </c>
      <c r="D30" s="169" t="s">
        <v>26</v>
      </c>
      <c r="E30" s="183" t="s">
        <v>509</v>
      </c>
      <c r="F30" s="173">
        <f>VLOOKUP(C30:C51,[6]Sheet1!$D:$F,3,FALSE)</f>
        <v>850</v>
      </c>
      <c r="G30" s="174">
        <f t="shared" si="0"/>
        <v>0</v>
      </c>
      <c r="H30" s="175" t="s">
        <v>28</v>
      </c>
      <c r="I30" s="175" t="s">
        <v>307</v>
      </c>
      <c r="J30" s="267" t="s">
        <v>308</v>
      </c>
    </row>
    <row r="31" spans="1:10" s="86" customFormat="1" ht="14.25" customHeight="1" x14ac:dyDescent="0.25">
      <c r="A31" s="265">
        <v>10</v>
      </c>
      <c r="B31" s="106"/>
      <c r="C31" s="266" t="s">
        <v>52</v>
      </c>
      <c r="D31" s="184" t="s">
        <v>26</v>
      </c>
      <c r="E31" s="178" t="s">
        <v>752</v>
      </c>
      <c r="F31" s="173">
        <f>VLOOKUP(C31:C52,[6]Sheet1!$D:$F,3,FALSE)</f>
        <v>11.32</v>
      </c>
      <c r="G31" s="174">
        <f t="shared" si="0"/>
        <v>0</v>
      </c>
      <c r="H31" s="175" t="s">
        <v>28</v>
      </c>
      <c r="I31" s="175" t="s">
        <v>54</v>
      </c>
      <c r="J31" s="148" t="s">
        <v>55</v>
      </c>
    </row>
    <row r="32" spans="1:10" s="86" customFormat="1" ht="14.25" customHeight="1" x14ac:dyDescent="0.25">
      <c r="A32" s="265">
        <v>20</v>
      </c>
      <c r="B32" s="106"/>
      <c r="C32" s="273" t="s">
        <v>174</v>
      </c>
      <c r="D32" s="185" t="s">
        <v>26</v>
      </c>
      <c r="E32" s="274" t="s">
        <v>335</v>
      </c>
      <c r="F32" s="173">
        <f>VLOOKUP(C32:C53,[6]Sheet1!$D:$F,3,FALSE)</f>
        <v>16.45</v>
      </c>
      <c r="G32" s="174">
        <f t="shared" si="0"/>
        <v>0</v>
      </c>
      <c r="H32" s="175"/>
      <c r="I32" s="175"/>
      <c r="J32" s="148"/>
    </row>
    <row r="33" spans="1:10" s="86" customFormat="1" ht="15" customHeight="1" x14ac:dyDescent="0.25">
      <c r="A33" s="185">
        <v>10</v>
      </c>
      <c r="B33" s="106"/>
      <c r="C33" s="266" t="str">
        <f t="shared" si="1"/>
        <v>10141-344</v>
      </c>
      <c r="D33" s="184" t="s">
        <v>26</v>
      </c>
      <c r="E33" s="183" t="s">
        <v>175</v>
      </c>
      <c r="F33" s="173">
        <f>VLOOKUP(C33:C54,[6]Sheet1!$D:$F,3,FALSE)</f>
        <v>28.92</v>
      </c>
      <c r="G33" s="174">
        <f t="shared" si="0"/>
        <v>0</v>
      </c>
      <c r="H33" s="175" t="s">
        <v>28</v>
      </c>
      <c r="I33" s="175" t="s">
        <v>176</v>
      </c>
      <c r="J33" s="148" t="s">
        <v>177</v>
      </c>
    </row>
    <row r="34" spans="1:10" ht="15" customHeight="1" x14ac:dyDescent="0.25">
      <c r="A34" s="185">
        <v>10</v>
      </c>
      <c r="B34" s="106"/>
      <c r="C34" s="266" t="str">
        <f t="shared" si="1"/>
        <v>10141-342</v>
      </c>
      <c r="D34" s="184" t="s">
        <v>26</v>
      </c>
      <c r="E34" s="183" t="s">
        <v>753</v>
      </c>
      <c r="F34" s="173">
        <f>VLOOKUP(C34:C55,[6]Sheet1!$D:$F,3,FALSE)</f>
        <v>28.92</v>
      </c>
      <c r="G34" s="174">
        <f t="shared" si="0"/>
        <v>0</v>
      </c>
      <c r="H34" s="175" t="s">
        <v>28</v>
      </c>
      <c r="I34" s="175" t="s">
        <v>754</v>
      </c>
      <c r="J34" s="148" t="s">
        <v>755</v>
      </c>
    </row>
    <row r="35" spans="1:10" ht="15" customHeight="1" x14ac:dyDescent="0.25">
      <c r="A35" s="265">
        <v>5</v>
      </c>
      <c r="B35" s="106"/>
      <c r="C35" s="266" t="str">
        <f t="shared" si="1"/>
        <v>470014-518</v>
      </c>
      <c r="D35" s="169" t="s">
        <v>26</v>
      </c>
      <c r="E35" s="178" t="s">
        <v>513</v>
      </c>
      <c r="F35" s="173">
        <f>VLOOKUP(C35:C56,[6]Sheet1!$D:$F,3,FALSE)</f>
        <v>489</v>
      </c>
      <c r="G35" s="174">
        <f t="shared" si="0"/>
        <v>0</v>
      </c>
      <c r="H35" s="175" t="s">
        <v>28</v>
      </c>
      <c r="I35" s="175" t="s">
        <v>57</v>
      </c>
      <c r="J35" s="95" t="s">
        <v>58</v>
      </c>
    </row>
    <row r="36" spans="1:10" x14ac:dyDescent="0.25">
      <c r="A36" s="265">
        <v>5</v>
      </c>
      <c r="B36" s="106"/>
      <c r="C36" s="266" t="str">
        <f t="shared" si="1"/>
        <v>470019-978</v>
      </c>
      <c r="D36" s="184" t="s">
        <v>26</v>
      </c>
      <c r="E36" s="178" t="s">
        <v>59</v>
      </c>
      <c r="F36" s="173">
        <f>VLOOKUP(C36:C57,[6]Sheet1!$D:$F,3,FALSE)</f>
        <v>39.35</v>
      </c>
      <c r="G36" s="174">
        <f t="shared" si="0"/>
        <v>0</v>
      </c>
      <c r="H36" s="175" t="s">
        <v>28</v>
      </c>
      <c r="I36" s="175" t="s">
        <v>60</v>
      </c>
      <c r="J36" s="267" t="s">
        <v>61</v>
      </c>
    </row>
    <row r="37" spans="1:10" x14ac:dyDescent="0.25">
      <c r="A37" s="265">
        <v>10</v>
      </c>
      <c r="B37" s="106"/>
      <c r="C37" s="266" t="str">
        <f t="shared" si="1"/>
        <v>470148-876</v>
      </c>
      <c r="D37" s="169" t="s">
        <v>26</v>
      </c>
      <c r="E37" s="178" t="s">
        <v>522</v>
      </c>
      <c r="F37" s="173">
        <f>VLOOKUP(C37:C58,[6]Sheet1!$D:$F,3,FALSE)</f>
        <v>16.5</v>
      </c>
      <c r="G37" s="174">
        <f t="shared" si="0"/>
        <v>0</v>
      </c>
      <c r="H37" s="175" t="s">
        <v>28</v>
      </c>
      <c r="I37" s="175" t="s">
        <v>360</v>
      </c>
      <c r="J37" s="267" t="s">
        <v>361</v>
      </c>
    </row>
    <row r="38" spans="1:10" x14ac:dyDescent="0.25">
      <c r="A38" s="265">
        <v>1</v>
      </c>
      <c r="B38" s="106"/>
      <c r="C38" s="266" t="str">
        <f t="shared" si="1"/>
        <v>470106-202</v>
      </c>
      <c r="D38" s="169" t="s">
        <v>26</v>
      </c>
      <c r="E38" s="178" t="s">
        <v>524</v>
      </c>
      <c r="F38" s="173">
        <f>VLOOKUP(C38:C59,[6]Sheet1!$D:$F,3,FALSE)</f>
        <v>12.37</v>
      </c>
      <c r="G38" s="174">
        <f t="shared" si="0"/>
        <v>0</v>
      </c>
      <c r="H38" s="175" t="s">
        <v>28</v>
      </c>
      <c r="I38" s="175" t="s">
        <v>525</v>
      </c>
      <c r="J38" s="267" t="s">
        <v>526</v>
      </c>
    </row>
    <row r="39" spans="1:10" x14ac:dyDescent="0.25">
      <c r="A39" s="265">
        <v>2</v>
      </c>
      <c r="B39" s="106"/>
      <c r="C39" s="266" t="str">
        <f t="shared" si="1"/>
        <v>470020-788</v>
      </c>
      <c r="D39" s="184" t="s">
        <v>68</v>
      </c>
      <c r="E39" s="178" t="s">
        <v>564</v>
      </c>
      <c r="F39" s="173">
        <f>VLOOKUP(C39:C60,[6]Sheet1!$D:$F,3,FALSE)</f>
        <v>7.6</v>
      </c>
      <c r="G39" s="174">
        <f t="shared" si="0"/>
        <v>0</v>
      </c>
      <c r="H39" s="175" t="s">
        <v>28</v>
      </c>
      <c r="I39" s="175" t="s">
        <v>167</v>
      </c>
      <c r="J39" s="267" t="s">
        <v>168</v>
      </c>
    </row>
    <row r="40" spans="1:10" x14ac:dyDescent="0.25">
      <c r="A40" s="265">
        <v>4</v>
      </c>
      <c r="B40" s="106"/>
      <c r="C40" s="266" t="str">
        <f t="shared" si="1"/>
        <v>470175-286</v>
      </c>
      <c r="D40" s="169" t="s">
        <v>68</v>
      </c>
      <c r="E40" s="186" t="s">
        <v>312</v>
      </c>
      <c r="F40" s="173">
        <f>VLOOKUP(C40:C61,[6]Sheet1!$D:$F,3,FALSE)</f>
        <v>45.1</v>
      </c>
      <c r="G40" s="174">
        <f t="shared" si="0"/>
        <v>0</v>
      </c>
      <c r="H40" s="175" t="s">
        <v>28</v>
      </c>
      <c r="I40" s="175" t="s">
        <v>70</v>
      </c>
      <c r="J40" s="267" t="s">
        <v>71</v>
      </c>
    </row>
    <row r="41" spans="1:10" x14ac:dyDescent="0.25">
      <c r="A41" s="265">
        <v>2</v>
      </c>
      <c r="B41" s="106"/>
      <c r="C41" s="266" t="str">
        <f t="shared" si="1"/>
        <v>470178-204</v>
      </c>
      <c r="D41" s="184" t="s">
        <v>26</v>
      </c>
      <c r="E41" s="178" t="s">
        <v>756</v>
      </c>
      <c r="F41" s="173">
        <f>VLOOKUP(C41:C62,[6]Sheet1!$D:$F,3,FALSE)</f>
        <v>2.2999999999999998</v>
      </c>
      <c r="G41" s="174">
        <f t="shared" si="0"/>
        <v>0</v>
      </c>
      <c r="H41" s="175" t="s">
        <v>28</v>
      </c>
      <c r="I41" s="175" t="s">
        <v>757</v>
      </c>
      <c r="J41" s="267" t="s">
        <v>758</v>
      </c>
    </row>
    <row r="42" spans="1:10" x14ac:dyDescent="0.25">
      <c r="A42" s="265">
        <v>10</v>
      </c>
      <c r="B42" s="106"/>
      <c r="C42" s="266" t="s">
        <v>441</v>
      </c>
      <c r="D42" s="184" t="s">
        <v>26</v>
      </c>
      <c r="E42" s="178" t="s">
        <v>759</v>
      </c>
      <c r="F42" s="173">
        <f>VLOOKUP(C42:C63,[6]Sheet1!$D:$F,3,FALSE)</f>
        <v>3.65</v>
      </c>
      <c r="G42" s="174">
        <f t="shared" si="0"/>
        <v>0</v>
      </c>
      <c r="H42" s="175" t="s">
        <v>28</v>
      </c>
      <c r="I42" s="175" t="s">
        <v>443</v>
      </c>
      <c r="J42" s="267" t="s">
        <v>444</v>
      </c>
    </row>
    <row r="43" spans="1:10" x14ac:dyDescent="0.25">
      <c r="A43" s="265">
        <v>5</v>
      </c>
      <c r="B43" s="106"/>
      <c r="C43" s="266" t="str">
        <f t="shared" si="1"/>
        <v>470019-638</v>
      </c>
      <c r="D43" s="184" t="s">
        <v>26</v>
      </c>
      <c r="E43" s="178" t="s">
        <v>760</v>
      </c>
      <c r="F43" s="173">
        <f>VLOOKUP(C43:C64,[6]Sheet1!$D:$F,3,FALSE)</f>
        <v>4.25</v>
      </c>
      <c r="G43" s="174">
        <f t="shared" si="0"/>
        <v>0</v>
      </c>
      <c r="H43" s="175" t="s">
        <v>28</v>
      </c>
      <c r="I43" s="175" t="s">
        <v>761</v>
      </c>
      <c r="J43" s="267" t="s">
        <v>762</v>
      </c>
    </row>
    <row r="44" spans="1:10" x14ac:dyDescent="0.25">
      <c r="A44" s="265">
        <v>5</v>
      </c>
      <c r="B44" s="106"/>
      <c r="C44" s="266" t="str">
        <f t="shared" si="1"/>
        <v>82027-150</v>
      </c>
      <c r="D44" s="184" t="s">
        <v>26</v>
      </c>
      <c r="E44" s="178" t="s">
        <v>763</v>
      </c>
      <c r="F44" s="173">
        <f>VLOOKUP(C44:C65,[6]Sheet1!$D:$F,3,FALSE)</f>
        <v>48.49</v>
      </c>
      <c r="G44" s="174">
        <f>B44*F44</f>
        <v>0</v>
      </c>
      <c r="H44" s="175" t="s">
        <v>28</v>
      </c>
      <c r="I44" s="175" t="s">
        <v>764</v>
      </c>
      <c r="J44" s="267" t="s">
        <v>765</v>
      </c>
    </row>
    <row r="45" spans="1:10" x14ac:dyDescent="0.25">
      <c r="A45" s="265">
        <v>10</v>
      </c>
      <c r="B45" s="106"/>
      <c r="C45" s="266" t="str">
        <f t="shared" si="1"/>
        <v>470189-434</v>
      </c>
      <c r="D45" s="184" t="s">
        <v>26</v>
      </c>
      <c r="E45" s="178" t="s">
        <v>766</v>
      </c>
      <c r="F45" s="173">
        <f>VLOOKUP(C45:C66,[6]Sheet1!$D:$F,3,FALSE)</f>
        <v>7.2</v>
      </c>
      <c r="G45" s="174">
        <f t="shared" si="0"/>
        <v>0</v>
      </c>
      <c r="H45" s="175" t="s">
        <v>28</v>
      </c>
      <c r="I45" s="175" t="s">
        <v>767</v>
      </c>
      <c r="J45" s="267" t="s">
        <v>768</v>
      </c>
    </row>
    <row r="46" spans="1:10" ht="15" customHeight="1" x14ac:dyDescent="0.25">
      <c r="A46" s="265">
        <v>2</v>
      </c>
      <c r="B46" s="106"/>
      <c r="C46" s="266" t="str">
        <f t="shared" si="1"/>
        <v>470006-622</v>
      </c>
      <c r="D46" s="169" t="s">
        <v>26</v>
      </c>
      <c r="E46" s="178" t="s">
        <v>409</v>
      </c>
      <c r="F46" s="173">
        <f>VLOOKUP(C46:C67,[6]Sheet1!$D:$F,3,FALSE)</f>
        <v>609.95000000000005</v>
      </c>
      <c r="G46" s="174">
        <f t="shared" si="0"/>
        <v>0</v>
      </c>
      <c r="H46" s="175" t="s">
        <v>28</v>
      </c>
      <c r="I46" s="175" t="s">
        <v>410</v>
      </c>
      <c r="J46" s="148" t="s">
        <v>411</v>
      </c>
    </row>
    <row r="47" spans="1:10" x14ac:dyDescent="0.25">
      <c r="A47" s="441" t="s">
        <v>95</v>
      </c>
      <c r="B47" s="442"/>
      <c r="C47" s="442"/>
      <c r="D47" s="442"/>
      <c r="E47" s="442"/>
      <c r="F47" s="443"/>
      <c r="G47" s="187">
        <f>SUM(G25:G46)</f>
        <v>0</v>
      </c>
    </row>
    <row r="48" spans="1:10" s="118" customFormat="1" ht="18.75" customHeight="1" x14ac:dyDescent="0.3">
      <c r="A48" s="101"/>
      <c r="B48" s="86"/>
      <c r="C48" s="86"/>
      <c r="D48" s="103"/>
      <c r="E48" s="104"/>
      <c r="F48" s="86"/>
      <c r="G48" s="4"/>
    </row>
    <row r="49" spans="1:10" s="86" customFormat="1" ht="30" x14ac:dyDescent="0.5">
      <c r="A49" s="325" t="s">
        <v>96</v>
      </c>
      <c r="B49" s="325"/>
      <c r="C49" s="325"/>
      <c r="D49" s="325"/>
      <c r="E49" s="325"/>
      <c r="F49" s="325"/>
      <c r="G49" s="325"/>
    </row>
    <row r="50" spans="1:10" s="86" customFormat="1" x14ac:dyDescent="0.25">
      <c r="A50" s="384" t="s">
        <v>97</v>
      </c>
      <c r="B50" s="384"/>
      <c r="C50" s="384"/>
      <c r="D50" s="384"/>
      <c r="E50" s="384"/>
      <c r="F50" s="384"/>
      <c r="G50" s="384"/>
    </row>
    <row r="51" spans="1:10" s="86" customFormat="1" ht="15" customHeight="1" x14ac:dyDescent="0.25">
      <c r="A51" s="385"/>
      <c r="B51" s="385"/>
      <c r="C51" s="385"/>
      <c r="D51" s="385"/>
      <c r="E51" s="385"/>
      <c r="F51" s="385"/>
      <c r="G51" s="385"/>
    </row>
    <row r="52" spans="1:10" ht="26.4" x14ac:dyDescent="0.25">
      <c r="A52" s="12" t="s">
        <v>98</v>
      </c>
      <c r="B52" s="12" t="s">
        <v>20</v>
      </c>
      <c r="C52" s="12" t="s">
        <v>21</v>
      </c>
      <c r="D52" s="12" t="s">
        <v>22</v>
      </c>
      <c r="E52" s="12" t="s">
        <v>23</v>
      </c>
      <c r="F52" s="12" t="s">
        <v>24</v>
      </c>
      <c r="G52" s="12" t="s">
        <v>25</v>
      </c>
    </row>
    <row r="53" spans="1:10" x14ac:dyDescent="0.25">
      <c r="A53" s="275">
        <v>10</v>
      </c>
      <c r="B53" s="276"/>
      <c r="C53" s="277" t="s">
        <v>314</v>
      </c>
      <c r="D53" s="198" t="s">
        <v>26</v>
      </c>
      <c r="E53" s="199" t="s">
        <v>769</v>
      </c>
      <c r="F53" s="173">
        <f>VLOOKUP(C53:C66,[6]Sheet1!$D:$F,3,FALSE)</f>
        <v>4.5</v>
      </c>
      <c r="G53" s="92">
        <f t="shared" ref="G53:G64" si="2">B53*F53</f>
        <v>0</v>
      </c>
    </row>
    <row r="54" spans="1:10" s="86" customFormat="1" x14ac:dyDescent="0.25">
      <c r="A54" s="194">
        <v>10</v>
      </c>
      <c r="B54" s="88"/>
      <c r="C54" s="278" t="str">
        <f>HYPERLINK(I54,J54)</f>
        <v>470211-442</v>
      </c>
      <c r="D54" s="194" t="s">
        <v>26</v>
      </c>
      <c r="E54" s="279" t="s">
        <v>770</v>
      </c>
      <c r="F54" s="173">
        <f>VLOOKUP(C54:C67,[6]Sheet1!$D:$F,3,FALSE)</f>
        <v>29.55</v>
      </c>
      <c r="G54" s="92">
        <f t="shared" si="2"/>
        <v>0</v>
      </c>
      <c r="H54" s="175" t="s">
        <v>28</v>
      </c>
      <c r="I54" s="86" t="s">
        <v>315</v>
      </c>
      <c r="J54" s="86" t="s">
        <v>316</v>
      </c>
    </row>
    <row r="55" spans="1:10" x14ac:dyDescent="0.25">
      <c r="A55" s="194">
        <v>30</v>
      </c>
      <c r="B55" s="88"/>
      <c r="C55" s="278" t="str">
        <f t="shared" ref="C55:C66" si="3">HYPERLINK(I55,J55)</f>
        <v>470191-150</v>
      </c>
      <c r="D55" s="280" t="s">
        <v>26</v>
      </c>
      <c r="E55" s="281" t="s">
        <v>771</v>
      </c>
      <c r="F55" s="173">
        <f>VLOOKUP(C55:C68,[6]Sheet1!$D:$F,3,FALSE)</f>
        <v>4.95</v>
      </c>
      <c r="G55" s="92">
        <f t="shared" si="2"/>
        <v>0</v>
      </c>
      <c r="H55" s="175" t="s">
        <v>28</v>
      </c>
      <c r="I55" s="86" t="s">
        <v>127</v>
      </c>
      <c r="J55" s="4" t="s">
        <v>128</v>
      </c>
    </row>
    <row r="56" spans="1:10" s="118" customFormat="1" ht="15" customHeight="1" x14ac:dyDescent="0.3">
      <c r="A56" s="194">
        <v>20</v>
      </c>
      <c r="B56" s="88"/>
      <c r="C56" s="278" t="str">
        <f t="shared" si="3"/>
        <v>470191-200</v>
      </c>
      <c r="D56" s="280" t="s">
        <v>26</v>
      </c>
      <c r="E56" s="281" t="s">
        <v>772</v>
      </c>
      <c r="F56" s="173">
        <f>VLOOKUP(C56:C69,[6]Sheet1!$D:$F,3,FALSE)</f>
        <v>4.8</v>
      </c>
      <c r="G56" s="92">
        <f t="shared" si="2"/>
        <v>0</v>
      </c>
      <c r="H56" s="175" t="s">
        <v>28</v>
      </c>
      <c r="I56" s="86" t="s">
        <v>136</v>
      </c>
      <c r="J56" s="118" t="s">
        <v>137</v>
      </c>
    </row>
    <row r="57" spans="1:10" ht="15" customHeight="1" x14ac:dyDescent="0.25">
      <c r="A57" s="194">
        <v>10</v>
      </c>
      <c r="B57" s="88"/>
      <c r="C57" s="278" t="str">
        <f t="shared" si="3"/>
        <v>470191-198</v>
      </c>
      <c r="D57" s="280" t="s">
        <v>26</v>
      </c>
      <c r="E57" s="281" t="s">
        <v>773</v>
      </c>
      <c r="F57" s="173">
        <f>VLOOKUP(C57:C70,[6]Sheet1!$D:$F,3,FALSE)</f>
        <v>4.4000000000000004</v>
      </c>
      <c r="G57" s="92">
        <f t="shared" si="2"/>
        <v>0</v>
      </c>
      <c r="H57" s="175" t="s">
        <v>28</v>
      </c>
      <c r="I57" s="86" t="s">
        <v>142</v>
      </c>
      <c r="J57" s="4" t="s">
        <v>143</v>
      </c>
    </row>
    <row r="58" spans="1:10" ht="15" customHeight="1" x14ac:dyDescent="0.25">
      <c r="A58" s="194">
        <v>20</v>
      </c>
      <c r="B58" s="88"/>
      <c r="C58" s="278" t="str">
        <f t="shared" si="3"/>
        <v>470191-152</v>
      </c>
      <c r="D58" s="280" t="s">
        <v>26</v>
      </c>
      <c r="E58" s="281" t="s">
        <v>774</v>
      </c>
      <c r="F58" s="173">
        <f>VLOOKUP(C58:C71,[6]Sheet1!$D:$F,3,FALSE)</f>
        <v>4.95</v>
      </c>
      <c r="G58" s="92">
        <f t="shared" si="2"/>
        <v>0</v>
      </c>
      <c r="H58" s="175" t="s">
        <v>28</v>
      </c>
      <c r="I58" s="86" t="s">
        <v>326</v>
      </c>
      <c r="J58" s="4" t="s">
        <v>327</v>
      </c>
    </row>
    <row r="59" spans="1:10" ht="15" customHeight="1" x14ac:dyDescent="0.25">
      <c r="A59" s="206">
        <v>10</v>
      </c>
      <c r="B59" s="106"/>
      <c r="C59" s="278" t="str">
        <f t="shared" si="3"/>
        <v>470005-562</v>
      </c>
      <c r="D59" s="205" t="s">
        <v>26</v>
      </c>
      <c r="E59" s="207" t="s">
        <v>775</v>
      </c>
      <c r="F59" s="173">
        <f>VLOOKUP(C59:C72,[6]Sheet1!$D:$F,3,FALSE)</f>
        <v>16.600000000000001</v>
      </c>
      <c r="G59" s="92">
        <f>B59*F59</f>
        <v>0</v>
      </c>
      <c r="H59" s="175" t="s">
        <v>28</v>
      </c>
      <c r="I59" s="86" t="s">
        <v>776</v>
      </c>
      <c r="J59" s="4" t="s">
        <v>777</v>
      </c>
    </row>
    <row r="60" spans="1:10" ht="15" customHeight="1" x14ac:dyDescent="0.25">
      <c r="A60" s="194">
        <v>10</v>
      </c>
      <c r="B60" s="88"/>
      <c r="C60" s="278" t="str">
        <f t="shared" si="3"/>
        <v>470205-564</v>
      </c>
      <c r="D60" s="280" t="s">
        <v>26</v>
      </c>
      <c r="E60" s="196" t="s">
        <v>778</v>
      </c>
      <c r="F60" s="173">
        <f>VLOOKUP(C60:C73,[6]Sheet1!$D:$F,3,FALSE)</f>
        <v>8.1999999999999993</v>
      </c>
      <c r="G60" s="92">
        <f t="shared" si="2"/>
        <v>0</v>
      </c>
      <c r="H60" s="175" t="s">
        <v>28</v>
      </c>
      <c r="I60" s="86" t="s">
        <v>118</v>
      </c>
      <c r="J60" s="4" t="s">
        <v>119</v>
      </c>
    </row>
    <row r="61" spans="1:10" ht="15" customHeight="1" x14ac:dyDescent="0.25">
      <c r="A61" s="194">
        <v>10</v>
      </c>
      <c r="B61" s="88"/>
      <c r="C61" s="278" t="str">
        <f t="shared" si="3"/>
        <v>470205-566</v>
      </c>
      <c r="D61" s="280" t="s">
        <v>26</v>
      </c>
      <c r="E61" s="196" t="s">
        <v>779</v>
      </c>
      <c r="F61" s="173">
        <f>VLOOKUP(C61:C74,[6]Sheet1!$D:$F,3,FALSE)</f>
        <v>9.5</v>
      </c>
      <c r="G61" s="92">
        <f t="shared" si="2"/>
        <v>0</v>
      </c>
      <c r="H61" s="175" t="s">
        <v>28</v>
      </c>
      <c r="I61" s="86" t="s">
        <v>780</v>
      </c>
      <c r="J61" s="4" t="s">
        <v>781</v>
      </c>
    </row>
    <row r="62" spans="1:10" s="86" customFormat="1" ht="15" customHeight="1" x14ac:dyDescent="0.25">
      <c r="A62" s="190">
        <v>6</v>
      </c>
      <c r="B62" s="88"/>
      <c r="C62" s="278" t="str">
        <f t="shared" si="3"/>
        <v>470210-568</v>
      </c>
      <c r="D62" s="184" t="s">
        <v>68</v>
      </c>
      <c r="E62" s="282" t="s">
        <v>782</v>
      </c>
      <c r="F62" s="173">
        <f>VLOOKUP(C62:C75,[6]Sheet1!$D:$F,3,FALSE)</f>
        <v>13.45</v>
      </c>
      <c r="G62" s="92">
        <f t="shared" si="2"/>
        <v>0</v>
      </c>
      <c r="H62" s="175" t="s">
        <v>28</v>
      </c>
      <c r="I62" s="86" t="s">
        <v>218</v>
      </c>
      <c r="J62" s="86" t="s">
        <v>219</v>
      </c>
    </row>
    <row r="63" spans="1:10" s="86" customFormat="1" x14ac:dyDescent="0.25">
      <c r="A63" s="190">
        <v>2</v>
      </c>
      <c r="B63" s="88"/>
      <c r="C63" s="278" t="str">
        <f t="shared" si="3"/>
        <v>470020-860</v>
      </c>
      <c r="D63" s="201" t="s">
        <v>68</v>
      </c>
      <c r="E63" s="212" t="s">
        <v>593</v>
      </c>
      <c r="F63" s="173">
        <f>VLOOKUP(C63:C76,[6]Sheet1!$D:$F,3,FALSE)</f>
        <v>6.1</v>
      </c>
      <c r="G63" s="92">
        <f t="shared" si="2"/>
        <v>0</v>
      </c>
      <c r="H63" s="175" t="s">
        <v>28</v>
      </c>
      <c r="I63" s="86" t="s">
        <v>340</v>
      </c>
      <c r="J63" s="86" t="s">
        <v>341</v>
      </c>
    </row>
    <row r="64" spans="1:10" s="86" customFormat="1" x14ac:dyDescent="0.25">
      <c r="A64" s="190">
        <v>10</v>
      </c>
      <c r="B64" s="88"/>
      <c r="C64" s="278" t="str">
        <f t="shared" si="3"/>
        <v>470153-389</v>
      </c>
      <c r="D64" s="201" t="s">
        <v>26</v>
      </c>
      <c r="E64" s="212" t="s">
        <v>783</v>
      </c>
      <c r="F64" s="173">
        <f>VLOOKUP(C64:C77,[6]Sheet1!$D:$F,3,FALSE)</f>
        <v>0.9</v>
      </c>
      <c r="G64" s="92">
        <f t="shared" si="2"/>
        <v>0</v>
      </c>
      <c r="H64" s="175" t="s">
        <v>28</v>
      </c>
      <c r="I64" s="86" t="s">
        <v>784</v>
      </c>
      <c r="J64" s="86" t="s">
        <v>785</v>
      </c>
    </row>
    <row r="65" spans="1:10" s="86" customFormat="1" x14ac:dyDescent="0.25">
      <c r="A65" s="190">
        <v>20</v>
      </c>
      <c r="B65" s="88"/>
      <c r="C65" s="278" t="str">
        <f t="shared" si="3"/>
        <v>470017-066</v>
      </c>
      <c r="D65" s="194" t="s">
        <v>150</v>
      </c>
      <c r="E65" s="210" t="s">
        <v>184</v>
      </c>
      <c r="F65" s="173">
        <f>VLOOKUP(C65:C78,[6]Sheet1!$D:$F,3,FALSE)</f>
        <v>3.86</v>
      </c>
      <c r="G65" s="92">
        <v>0</v>
      </c>
      <c r="H65" s="175" t="s">
        <v>28</v>
      </c>
      <c r="I65" s="86" t="s">
        <v>436</v>
      </c>
      <c r="J65" s="86" t="s">
        <v>437</v>
      </c>
    </row>
    <row r="66" spans="1:10" s="86" customFormat="1" x14ac:dyDescent="0.25">
      <c r="A66" s="194">
        <v>4</v>
      </c>
      <c r="B66" s="88"/>
      <c r="C66" s="278" t="str">
        <f t="shared" si="3"/>
        <v>470149-250</v>
      </c>
      <c r="D66" s="198" t="s">
        <v>68</v>
      </c>
      <c r="E66" s="199" t="s">
        <v>786</v>
      </c>
      <c r="F66" s="173">
        <f>VLOOKUP(C66:C79,[6]Sheet1!$D:$F,3,FALSE)</f>
        <v>49.45</v>
      </c>
      <c r="G66" s="92">
        <f>B66*F66</f>
        <v>0</v>
      </c>
      <c r="H66" s="175" t="s">
        <v>28</v>
      </c>
      <c r="I66" s="86" t="s">
        <v>207</v>
      </c>
      <c r="J66" s="86" t="s">
        <v>208</v>
      </c>
    </row>
    <row r="67" spans="1:10" x14ac:dyDescent="0.25">
      <c r="A67" s="428"/>
      <c r="B67" s="429"/>
      <c r="C67" s="429"/>
      <c r="D67" s="429"/>
      <c r="E67" s="429"/>
      <c r="F67" s="430"/>
      <c r="G67" s="208">
        <f>SUM(G53:G66)</f>
        <v>0</v>
      </c>
    </row>
    <row r="68" spans="1:10" x14ac:dyDescent="0.25">
      <c r="A68" s="389"/>
      <c r="B68" s="389"/>
      <c r="C68" s="389"/>
      <c r="D68" s="389"/>
      <c r="E68" s="389"/>
      <c r="F68" s="389"/>
      <c r="G68" s="389"/>
    </row>
    <row r="69" spans="1:10" x14ac:dyDescent="0.25">
      <c r="A69" s="390"/>
      <c r="B69" s="390"/>
      <c r="C69" s="390"/>
      <c r="D69" s="390"/>
      <c r="E69" s="390"/>
      <c r="F69" s="390"/>
      <c r="G69" s="390"/>
    </row>
    <row r="70" spans="1:10" ht="26.4" x14ac:dyDescent="0.25">
      <c r="A70" s="12" t="s">
        <v>98</v>
      </c>
      <c r="B70" s="12" t="s">
        <v>20</v>
      </c>
      <c r="C70" s="12" t="s">
        <v>21</v>
      </c>
      <c r="D70" s="12" t="s">
        <v>22</v>
      </c>
      <c r="E70" s="12" t="s">
        <v>23</v>
      </c>
      <c r="F70" s="12" t="s">
        <v>24</v>
      </c>
      <c r="G70" s="12" t="s">
        <v>25</v>
      </c>
    </row>
    <row r="71" spans="1:10" x14ac:dyDescent="0.25">
      <c r="A71" s="190">
        <v>10</v>
      </c>
      <c r="B71" s="88"/>
      <c r="C71" s="283" t="s">
        <v>787</v>
      </c>
      <c r="D71" s="201" t="s">
        <v>227</v>
      </c>
      <c r="E71" s="212" t="s">
        <v>788</v>
      </c>
      <c r="F71" s="284">
        <f>VLOOKUP(C71:C96,[6]Sheet1!$D:$F,3,FALSE)</f>
        <v>10.3</v>
      </c>
      <c r="G71" s="92">
        <f t="shared" ref="G71:G96" si="4">B71*F71</f>
        <v>0</v>
      </c>
      <c r="H71" s="175" t="s">
        <v>28</v>
      </c>
      <c r="I71" s="4" t="s">
        <v>789</v>
      </c>
      <c r="J71" s="285" t="s">
        <v>790</v>
      </c>
    </row>
    <row r="72" spans="1:10" x14ac:dyDescent="0.25">
      <c r="A72" s="190">
        <v>1</v>
      </c>
      <c r="B72" s="88"/>
      <c r="C72" s="283" t="s">
        <v>791</v>
      </c>
      <c r="D72" s="201" t="s">
        <v>26</v>
      </c>
      <c r="E72" s="212" t="s">
        <v>792</v>
      </c>
      <c r="F72" s="284">
        <f>VLOOKUP(C72:C97,[6]Sheet1!$D:$F,3,FALSE)</f>
        <v>6.3</v>
      </c>
      <c r="G72" s="92">
        <f t="shared" si="4"/>
        <v>0</v>
      </c>
      <c r="H72" s="175"/>
      <c r="J72" s="285"/>
    </row>
    <row r="73" spans="1:10" x14ac:dyDescent="0.25">
      <c r="A73" s="190">
        <v>1</v>
      </c>
      <c r="B73" s="88"/>
      <c r="C73" s="283" t="s">
        <v>793</v>
      </c>
      <c r="D73" s="201" t="s">
        <v>227</v>
      </c>
      <c r="E73" s="212" t="s">
        <v>794</v>
      </c>
      <c r="F73" s="284">
        <f>VLOOKUP(C73:C98,[6]Sheet1!$D:$F,3,FALSE)</f>
        <v>15.75</v>
      </c>
      <c r="G73" s="92">
        <f t="shared" si="4"/>
        <v>0</v>
      </c>
      <c r="H73" s="175"/>
      <c r="J73" s="285"/>
    </row>
    <row r="74" spans="1:10" x14ac:dyDescent="0.25">
      <c r="A74" s="190">
        <v>10</v>
      </c>
      <c r="B74" s="88"/>
      <c r="C74" s="283" t="str">
        <f t="shared" ref="C74:C96" si="5">HYPERLINK(I74,J74)</f>
        <v>470300-366</v>
      </c>
      <c r="D74" s="201" t="s">
        <v>227</v>
      </c>
      <c r="E74" s="212" t="s">
        <v>795</v>
      </c>
      <c r="F74" s="284">
        <f>VLOOKUP(C74:C99,[6]Sheet1!$D:$F,3,FALSE)</f>
        <v>20.2</v>
      </c>
      <c r="G74" s="92">
        <f t="shared" si="4"/>
        <v>0</v>
      </c>
      <c r="H74" s="175" t="s">
        <v>28</v>
      </c>
      <c r="I74" s="4" t="s">
        <v>796</v>
      </c>
      <c r="J74" s="285" t="s">
        <v>797</v>
      </c>
    </row>
    <row r="75" spans="1:10" s="175" customFormat="1" x14ac:dyDescent="0.25">
      <c r="A75" s="202">
        <v>5</v>
      </c>
      <c r="B75" s="106"/>
      <c r="C75" s="283" t="str">
        <f t="shared" si="5"/>
        <v>470300-394</v>
      </c>
      <c r="D75" s="184" t="s">
        <v>227</v>
      </c>
      <c r="E75" s="282" t="s">
        <v>798</v>
      </c>
      <c r="F75" s="284">
        <f>VLOOKUP(C75:C100,[6]Sheet1!$D:$F,3,FALSE)</f>
        <v>12.95</v>
      </c>
      <c r="G75" s="108">
        <f t="shared" si="4"/>
        <v>0</v>
      </c>
      <c r="H75" s="175" t="s">
        <v>28</v>
      </c>
      <c r="I75" s="4" t="s">
        <v>799</v>
      </c>
      <c r="J75" s="286" t="s">
        <v>800</v>
      </c>
    </row>
    <row r="76" spans="1:10" s="118" customFormat="1" ht="15" customHeight="1" x14ac:dyDescent="0.3">
      <c r="A76" s="190">
        <v>1</v>
      </c>
      <c r="B76" s="88"/>
      <c r="C76" s="283" t="str">
        <f t="shared" si="5"/>
        <v>470300-734</v>
      </c>
      <c r="D76" s="201" t="s">
        <v>227</v>
      </c>
      <c r="E76" s="212" t="s">
        <v>801</v>
      </c>
      <c r="F76" s="284">
        <f>VLOOKUP(C76:C101,[6]Sheet1!$D:$F,3,FALSE)</f>
        <v>9.1</v>
      </c>
      <c r="G76" s="92">
        <f t="shared" si="4"/>
        <v>0</v>
      </c>
      <c r="H76" s="175" t="s">
        <v>28</v>
      </c>
      <c r="I76" s="4" t="s">
        <v>802</v>
      </c>
      <c r="J76" s="285" t="s">
        <v>803</v>
      </c>
    </row>
    <row r="77" spans="1:10" x14ac:dyDescent="0.25">
      <c r="A77" s="190">
        <v>1</v>
      </c>
      <c r="B77" s="88"/>
      <c r="C77" s="283" t="str">
        <f t="shared" si="5"/>
        <v>470150-426</v>
      </c>
      <c r="D77" s="201" t="s">
        <v>68</v>
      </c>
      <c r="E77" s="212" t="s">
        <v>804</v>
      </c>
      <c r="F77" s="284">
        <f>VLOOKUP(C77:C102,[6]Sheet1!$D:$F,3,FALSE)</f>
        <v>21.5</v>
      </c>
      <c r="G77" s="92">
        <f t="shared" si="4"/>
        <v>0</v>
      </c>
      <c r="H77" s="175" t="s">
        <v>28</v>
      </c>
      <c r="I77" s="4" t="s">
        <v>399</v>
      </c>
      <c r="J77" s="285" t="s">
        <v>400</v>
      </c>
    </row>
    <row r="78" spans="1:10" x14ac:dyDescent="0.25">
      <c r="A78" s="190">
        <v>1</v>
      </c>
      <c r="B78" s="88"/>
      <c r="C78" s="283" t="str">
        <f t="shared" si="5"/>
        <v>470301-140</v>
      </c>
      <c r="D78" s="201" t="s">
        <v>227</v>
      </c>
      <c r="E78" s="212" t="s">
        <v>805</v>
      </c>
      <c r="F78" s="284">
        <f>VLOOKUP(C78:C103,[6]Sheet1!$D:$F,3,FALSE)</f>
        <v>15.2</v>
      </c>
      <c r="G78" s="92">
        <f t="shared" si="4"/>
        <v>0</v>
      </c>
      <c r="H78" s="175" t="s">
        <v>28</v>
      </c>
      <c r="I78" s="4" t="s">
        <v>806</v>
      </c>
      <c r="J78" s="285" t="s">
        <v>807</v>
      </c>
    </row>
    <row r="79" spans="1:10" s="175" customFormat="1" ht="14.1" customHeight="1" x14ac:dyDescent="0.25">
      <c r="A79" s="206">
        <v>3</v>
      </c>
      <c r="B79" s="287"/>
      <c r="C79" s="283" t="str">
        <f t="shared" si="5"/>
        <v>470222-546</v>
      </c>
      <c r="D79" s="194" t="s">
        <v>229</v>
      </c>
      <c r="E79" s="210" t="s">
        <v>230</v>
      </c>
      <c r="F79" s="284">
        <f>VLOOKUP(C79:C104,[6]Sheet1!$D:$F,3,FALSE)</f>
        <v>19.95</v>
      </c>
      <c r="G79" s="108">
        <f t="shared" si="4"/>
        <v>0</v>
      </c>
      <c r="H79" s="175" t="s">
        <v>28</v>
      </c>
      <c r="I79" s="4" t="s">
        <v>572</v>
      </c>
      <c r="J79" s="285" t="s">
        <v>573</v>
      </c>
    </row>
    <row r="80" spans="1:10" s="175" customFormat="1" x14ac:dyDescent="0.25">
      <c r="A80" s="206">
        <v>3</v>
      </c>
      <c r="B80" s="287"/>
      <c r="C80" s="283" t="str">
        <f t="shared" si="5"/>
        <v>470222-548</v>
      </c>
      <c r="D80" s="194" t="s">
        <v>229</v>
      </c>
      <c r="E80" s="210" t="s">
        <v>233</v>
      </c>
      <c r="F80" s="284">
        <f>VLOOKUP(C80:C105,[6]Sheet1!$D:$F,3,FALSE)</f>
        <v>19.95</v>
      </c>
      <c r="G80" s="108">
        <f t="shared" si="4"/>
        <v>0</v>
      </c>
      <c r="H80" s="175" t="s">
        <v>28</v>
      </c>
      <c r="I80" s="4" t="s">
        <v>574</v>
      </c>
      <c r="J80" s="285" t="s">
        <v>575</v>
      </c>
    </row>
    <row r="81" spans="1:10" x14ac:dyDescent="0.25">
      <c r="A81" s="194">
        <v>2</v>
      </c>
      <c r="B81" s="209"/>
      <c r="C81" s="283" t="str">
        <f t="shared" si="5"/>
        <v>470018-302</v>
      </c>
      <c r="D81" s="194" t="s">
        <v>229</v>
      </c>
      <c r="E81" s="210" t="s">
        <v>236</v>
      </c>
      <c r="F81" s="284">
        <f>VLOOKUP(C81:C106,[6]Sheet1!$D:$F,3,FALSE)</f>
        <v>19.95</v>
      </c>
      <c r="G81" s="92">
        <f t="shared" si="4"/>
        <v>0</v>
      </c>
      <c r="H81" s="175" t="s">
        <v>28</v>
      </c>
      <c r="I81" s="4" t="s">
        <v>576</v>
      </c>
      <c r="J81" s="285" t="s">
        <v>577</v>
      </c>
    </row>
    <row r="82" spans="1:10" x14ac:dyDescent="0.25">
      <c r="A82" s="194">
        <v>1</v>
      </c>
      <c r="B82" s="209"/>
      <c r="C82" s="283" t="s">
        <v>808</v>
      </c>
      <c r="D82" s="194" t="s">
        <v>26</v>
      </c>
      <c r="E82" s="210" t="s">
        <v>809</v>
      </c>
      <c r="F82" s="284">
        <f>VLOOKUP(C82:C107,[6]Sheet1!$D:$F,3,FALSE)</f>
        <v>4.05</v>
      </c>
      <c r="G82" s="92">
        <f t="shared" si="4"/>
        <v>0</v>
      </c>
      <c r="H82" s="175"/>
      <c r="J82" s="285"/>
    </row>
    <row r="83" spans="1:10" ht="14.1" customHeight="1" x14ac:dyDescent="0.3">
      <c r="A83" s="190">
        <v>1</v>
      </c>
      <c r="B83" s="88"/>
      <c r="C83" s="283" t="str">
        <f t="shared" si="5"/>
        <v>470100-620</v>
      </c>
      <c r="D83" s="201" t="s">
        <v>26</v>
      </c>
      <c r="E83" s="212" t="s">
        <v>810</v>
      </c>
      <c r="F83" s="284">
        <f>VLOOKUP(C83:C108,[6]Sheet1!$D:$F,3,FALSE)</f>
        <v>25</v>
      </c>
      <c r="G83" s="92">
        <f t="shared" si="4"/>
        <v>0</v>
      </c>
      <c r="H83" s="175" t="s">
        <v>28</v>
      </c>
      <c r="I83" s="4" t="s">
        <v>811</v>
      </c>
      <c r="J83" s="285" t="s">
        <v>812</v>
      </c>
    </row>
    <row r="84" spans="1:10" ht="14.1" customHeight="1" x14ac:dyDescent="0.3">
      <c r="A84" s="190">
        <v>1</v>
      </c>
      <c r="B84" s="88"/>
      <c r="C84" s="283" t="str">
        <f t="shared" si="5"/>
        <v>470004-262</v>
      </c>
      <c r="D84" s="201" t="s">
        <v>26</v>
      </c>
      <c r="E84" s="212" t="s">
        <v>813</v>
      </c>
      <c r="F84" s="284">
        <f>VLOOKUP(C84:C109,[6]Sheet1!$D:$F,3,FALSE)</f>
        <v>25.5</v>
      </c>
      <c r="G84" s="92">
        <f t="shared" si="4"/>
        <v>0</v>
      </c>
      <c r="H84" s="175" t="s">
        <v>28</v>
      </c>
      <c r="I84" s="4" t="s">
        <v>814</v>
      </c>
      <c r="J84" s="285" t="s">
        <v>815</v>
      </c>
    </row>
    <row r="85" spans="1:10" x14ac:dyDescent="0.25">
      <c r="A85" s="190">
        <v>1</v>
      </c>
      <c r="B85" s="88"/>
      <c r="C85" s="283" t="str">
        <f t="shared" si="5"/>
        <v>470301-228</v>
      </c>
      <c r="D85" s="201" t="s">
        <v>227</v>
      </c>
      <c r="E85" s="212" t="s">
        <v>816</v>
      </c>
      <c r="F85" s="284">
        <f>VLOOKUP(C85:C110,[6]Sheet1!$D:$F,3,FALSE)</f>
        <v>7.2</v>
      </c>
      <c r="G85" s="92">
        <f t="shared" si="4"/>
        <v>0</v>
      </c>
      <c r="H85" s="175" t="s">
        <v>28</v>
      </c>
      <c r="I85" s="4" t="s">
        <v>817</v>
      </c>
      <c r="J85" s="285" t="s">
        <v>818</v>
      </c>
    </row>
    <row r="86" spans="1:10" x14ac:dyDescent="0.25">
      <c r="A86" s="190">
        <v>5</v>
      </c>
      <c r="B86" s="88"/>
      <c r="C86" s="283" t="str">
        <f t="shared" si="5"/>
        <v>470301-314</v>
      </c>
      <c r="D86" s="201" t="s">
        <v>26</v>
      </c>
      <c r="E86" s="212" t="s">
        <v>819</v>
      </c>
      <c r="F86" s="284">
        <f>VLOOKUP(C86:C111,[6]Sheet1!$D:$F,3,FALSE)</f>
        <v>6.6</v>
      </c>
      <c r="G86" s="92">
        <f t="shared" si="4"/>
        <v>0</v>
      </c>
      <c r="H86" s="175" t="s">
        <v>28</v>
      </c>
      <c r="I86" s="4" t="s">
        <v>820</v>
      </c>
      <c r="J86" s="285" t="s">
        <v>821</v>
      </c>
    </row>
    <row r="87" spans="1:10" x14ac:dyDescent="0.25">
      <c r="A87" s="190">
        <v>1</v>
      </c>
      <c r="B87" s="88"/>
      <c r="C87" s="283" t="str">
        <f t="shared" si="5"/>
        <v>470144-262</v>
      </c>
      <c r="D87" s="201" t="s">
        <v>68</v>
      </c>
      <c r="E87" s="212" t="s">
        <v>822</v>
      </c>
      <c r="F87" s="284">
        <f>VLOOKUP(C87:C112,[6]Sheet1!$D:$F,3,FALSE)</f>
        <v>69.95</v>
      </c>
      <c r="G87" s="92">
        <f t="shared" si="4"/>
        <v>0</v>
      </c>
      <c r="H87" s="175" t="s">
        <v>28</v>
      </c>
      <c r="I87" s="4" t="s">
        <v>244</v>
      </c>
      <c r="J87" s="285" t="s">
        <v>245</v>
      </c>
    </row>
    <row r="88" spans="1:10" x14ac:dyDescent="0.25">
      <c r="A88" s="190">
        <v>1</v>
      </c>
      <c r="B88" s="88"/>
      <c r="C88" s="283" t="str">
        <f t="shared" si="5"/>
        <v>470206-456</v>
      </c>
      <c r="D88" s="184" t="s">
        <v>578</v>
      </c>
      <c r="E88" s="282" t="s">
        <v>823</v>
      </c>
      <c r="F88" s="284">
        <f>VLOOKUP(C88:C113,[6]Sheet1!$D:$F,3,FALSE)</f>
        <v>3.25</v>
      </c>
      <c r="G88" s="92">
        <f t="shared" si="4"/>
        <v>0</v>
      </c>
      <c r="H88" s="175" t="s">
        <v>28</v>
      </c>
      <c r="I88" s="4" t="s">
        <v>377</v>
      </c>
      <c r="J88" s="286" t="s">
        <v>378</v>
      </c>
    </row>
    <row r="89" spans="1:10" x14ac:dyDescent="0.25">
      <c r="A89" s="190">
        <v>1</v>
      </c>
      <c r="B89" s="88"/>
      <c r="C89" s="283" t="str">
        <f t="shared" si="5"/>
        <v>470148-658</v>
      </c>
      <c r="D89" s="184" t="s">
        <v>229</v>
      </c>
      <c r="E89" s="282" t="s">
        <v>824</v>
      </c>
      <c r="F89" s="284">
        <f>VLOOKUP(C89:C114,[6]Sheet1!$D:$F,3,FALSE)</f>
        <v>5.35</v>
      </c>
      <c r="G89" s="92">
        <f t="shared" si="4"/>
        <v>0</v>
      </c>
      <c r="H89" s="175" t="s">
        <v>28</v>
      </c>
      <c r="I89" s="4" t="s">
        <v>383</v>
      </c>
      <c r="J89" s="286" t="s">
        <v>384</v>
      </c>
    </row>
    <row r="90" spans="1:10" x14ac:dyDescent="0.25">
      <c r="A90" s="190">
        <v>1</v>
      </c>
      <c r="B90" s="88"/>
      <c r="C90" s="283" t="str">
        <f t="shared" si="5"/>
        <v>470145-790</v>
      </c>
      <c r="D90" s="184" t="s">
        <v>229</v>
      </c>
      <c r="E90" s="282" t="s">
        <v>825</v>
      </c>
      <c r="F90" s="284">
        <f>VLOOKUP(C90:C115,[6]Sheet1!$D:$F,3,FALSE)</f>
        <v>5.75</v>
      </c>
      <c r="G90" s="92">
        <f t="shared" si="4"/>
        <v>0</v>
      </c>
      <c r="H90" s="175" t="s">
        <v>28</v>
      </c>
      <c r="I90" s="4" t="s">
        <v>380</v>
      </c>
      <c r="J90" s="286" t="s">
        <v>381</v>
      </c>
    </row>
    <row r="91" spans="1:10" x14ac:dyDescent="0.25">
      <c r="A91" s="190">
        <v>1</v>
      </c>
      <c r="B91" s="88"/>
      <c r="C91" s="283" t="str">
        <f t="shared" si="5"/>
        <v>470024-748</v>
      </c>
      <c r="D91" s="201" t="s">
        <v>227</v>
      </c>
      <c r="E91" s="212" t="s">
        <v>826</v>
      </c>
      <c r="F91" s="284">
        <f>VLOOKUP(C91:C116,[6]Sheet1!$D:$F,3,FALSE)</f>
        <v>43.45</v>
      </c>
      <c r="G91" s="92">
        <f t="shared" si="4"/>
        <v>0</v>
      </c>
      <c r="H91" s="175" t="s">
        <v>28</v>
      </c>
      <c r="I91" s="4" t="s">
        <v>827</v>
      </c>
      <c r="J91" s="285" t="s">
        <v>828</v>
      </c>
    </row>
    <row r="92" spans="1:10" x14ac:dyDescent="0.25">
      <c r="A92" s="190">
        <v>3</v>
      </c>
      <c r="B92" s="88"/>
      <c r="C92" s="283" t="str">
        <f t="shared" si="5"/>
        <v>470177-366</v>
      </c>
      <c r="D92" s="201" t="s">
        <v>68</v>
      </c>
      <c r="E92" s="212" t="s">
        <v>829</v>
      </c>
      <c r="F92" s="284">
        <f>VLOOKUP(C92:C117,[6]Sheet1!$D:$F,3,FALSE)</f>
        <v>20.99</v>
      </c>
      <c r="G92" s="92">
        <f t="shared" si="4"/>
        <v>0</v>
      </c>
      <c r="H92" s="175" t="s">
        <v>28</v>
      </c>
      <c r="I92" s="4" t="s">
        <v>830</v>
      </c>
      <c r="J92" s="285" t="s">
        <v>831</v>
      </c>
    </row>
    <row r="93" spans="1:10" x14ac:dyDescent="0.25">
      <c r="A93" s="190">
        <v>1</v>
      </c>
      <c r="B93" s="88"/>
      <c r="C93" s="283" t="str">
        <f t="shared" si="5"/>
        <v>470152-246</v>
      </c>
      <c r="D93" s="190" t="s">
        <v>246</v>
      </c>
      <c r="E93" s="192" t="s">
        <v>247</v>
      </c>
      <c r="F93" s="284">
        <f>VLOOKUP(C93:C118,[6]Sheet1!$D:$F,3,FALSE)</f>
        <v>27.95</v>
      </c>
      <c r="G93" s="92">
        <f t="shared" si="4"/>
        <v>0</v>
      </c>
      <c r="H93" s="175" t="s">
        <v>28</v>
      </c>
      <c r="I93" s="4" t="s">
        <v>248</v>
      </c>
      <c r="J93" s="285" t="s">
        <v>249</v>
      </c>
    </row>
    <row r="94" spans="1:10" ht="14.4" customHeight="1" x14ac:dyDescent="0.25">
      <c r="A94" s="190">
        <v>1</v>
      </c>
      <c r="B94" s="88"/>
      <c r="C94" s="283" t="s">
        <v>250</v>
      </c>
      <c r="D94" s="201" t="s">
        <v>832</v>
      </c>
      <c r="E94" s="212" t="s">
        <v>833</v>
      </c>
      <c r="F94" s="284">
        <f>VLOOKUP(C94:C119,[6]Sheet1!$D:$F,3,FALSE)</f>
        <v>34.950000000000003</v>
      </c>
      <c r="G94" s="92">
        <f t="shared" si="4"/>
        <v>0</v>
      </c>
      <c r="H94" s="175" t="s">
        <v>28</v>
      </c>
      <c r="I94" s="4" t="s">
        <v>252</v>
      </c>
      <c r="J94" s="285" t="s">
        <v>253</v>
      </c>
    </row>
    <row r="95" spans="1:10" x14ac:dyDescent="0.25">
      <c r="A95" s="194">
        <v>1</v>
      </c>
      <c r="B95" s="88"/>
      <c r="C95" s="288" t="str">
        <f t="shared" si="5"/>
        <v>470014-926</v>
      </c>
      <c r="D95" s="194" t="s">
        <v>68</v>
      </c>
      <c r="E95" s="195" t="s">
        <v>834</v>
      </c>
      <c r="F95" s="284">
        <f>VLOOKUP(C95:C120,[6]Sheet1!$D:$F,3,FALSE)</f>
        <v>3.25</v>
      </c>
      <c r="G95" s="92">
        <f t="shared" si="4"/>
        <v>0</v>
      </c>
      <c r="H95" s="175" t="s">
        <v>28</v>
      </c>
      <c r="I95" s="4" t="s">
        <v>569</v>
      </c>
      <c r="J95" s="285" t="s">
        <v>570</v>
      </c>
    </row>
    <row r="96" spans="1:10" x14ac:dyDescent="0.25">
      <c r="A96" s="190">
        <v>2</v>
      </c>
      <c r="B96" s="88"/>
      <c r="C96" s="283" t="str">
        <f t="shared" si="5"/>
        <v>470180-812</v>
      </c>
      <c r="D96" s="201" t="s">
        <v>26</v>
      </c>
      <c r="E96" s="212" t="s">
        <v>835</v>
      </c>
      <c r="F96" s="284">
        <f>VLOOKUP(C96:C121,[6]Sheet1!$D:$F,3,FALSE)</f>
        <v>25.95</v>
      </c>
      <c r="G96" s="92">
        <f t="shared" si="4"/>
        <v>0</v>
      </c>
      <c r="H96" s="175" t="s">
        <v>28</v>
      </c>
      <c r="I96" s="4" t="s">
        <v>836</v>
      </c>
      <c r="J96" s="285" t="s">
        <v>837</v>
      </c>
    </row>
    <row r="97" spans="1:7" ht="17.399999999999999" x14ac:dyDescent="0.3">
      <c r="A97" s="386" t="s">
        <v>95</v>
      </c>
      <c r="B97" s="387"/>
      <c r="C97" s="387"/>
      <c r="D97" s="387"/>
      <c r="E97" s="387"/>
      <c r="F97" s="388"/>
      <c r="G97" s="100">
        <f>SUM(G71:G96)</f>
        <v>0</v>
      </c>
    </row>
    <row r="99" spans="1:7" ht="17.399999999999999" x14ac:dyDescent="0.3">
      <c r="A99" s="426"/>
      <c r="B99" s="427"/>
      <c r="C99" s="427"/>
      <c r="D99" s="427"/>
    </row>
    <row r="100" spans="1:7" ht="17.399999999999999" x14ac:dyDescent="0.3">
      <c r="A100" s="372" t="s">
        <v>294</v>
      </c>
      <c r="B100" s="373"/>
      <c r="C100" s="373"/>
      <c r="D100" s="373"/>
      <c r="E100" s="373"/>
      <c r="F100" s="374"/>
      <c r="G100" s="125">
        <f>SUM(G47,G67,G97)</f>
        <v>0</v>
      </c>
    </row>
    <row r="101" spans="1:7" ht="17.399999999999999" x14ac:dyDescent="0.3">
      <c r="A101" s="162" t="s">
        <v>295</v>
      </c>
      <c r="B101" s="220"/>
      <c r="C101" s="220"/>
      <c r="D101" s="220"/>
      <c r="E101" s="220"/>
      <c r="F101" s="129" t="s">
        <v>296</v>
      </c>
      <c r="G101" s="221">
        <f>(G100*0.1)</f>
        <v>0</v>
      </c>
    </row>
    <row r="102" spans="1:7" ht="17.399999999999999" x14ac:dyDescent="0.3">
      <c r="A102" s="431" t="s">
        <v>297</v>
      </c>
      <c r="B102" s="370"/>
      <c r="C102" s="370"/>
      <c r="D102" s="370"/>
      <c r="E102" s="370"/>
      <c r="F102" s="432"/>
      <c r="G102" s="131"/>
    </row>
    <row r="103" spans="1:7" ht="17.399999999999999" x14ac:dyDescent="0.3">
      <c r="A103" s="372" t="s">
        <v>298</v>
      </c>
      <c r="B103" s="373"/>
      <c r="C103" s="373"/>
      <c r="D103" s="373"/>
      <c r="E103" s="373"/>
      <c r="F103" s="374"/>
      <c r="G103" s="132">
        <f>SUM(G100-G101)</f>
        <v>0</v>
      </c>
    </row>
    <row r="105" spans="1:7" x14ac:dyDescent="0.25">
      <c r="A105" s="459" t="s">
        <v>402</v>
      </c>
      <c r="B105" s="459"/>
      <c r="C105" s="459"/>
      <c r="D105" s="459"/>
      <c r="E105" s="459"/>
      <c r="F105" s="459"/>
      <c r="G105" s="459"/>
    </row>
    <row r="106" spans="1:7" x14ac:dyDescent="0.25">
      <c r="A106" s="459"/>
      <c r="B106" s="459"/>
      <c r="C106" s="459"/>
      <c r="D106" s="459"/>
      <c r="E106" s="459"/>
      <c r="F106" s="459"/>
      <c r="G106" s="459"/>
    </row>
    <row r="107" spans="1:7" x14ac:dyDescent="0.25">
      <c r="A107" s="459"/>
      <c r="B107" s="459"/>
      <c r="C107" s="459"/>
      <c r="D107" s="459"/>
      <c r="E107" s="459"/>
      <c r="F107" s="459"/>
      <c r="G107" s="459"/>
    </row>
    <row r="108" spans="1:7" x14ac:dyDescent="0.25">
      <c r="A108" s="459"/>
      <c r="B108" s="459"/>
      <c r="C108" s="459"/>
      <c r="D108" s="459"/>
      <c r="E108" s="459"/>
      <c r="F108" s="459"/>
      <c r="G108" s="459"/>
    </row>
    <row r="109" spans="1:7" x14ac:dyDescent="0.25">
      <c r="A109" s="459"/>
      <c r="B109" s="459"/>
      <c r="C109" s="459"/>
      <c r="D109" s="459"/>
      <c r="E109" s="459"/>
      <c r="F109" s="459"/>
      <c r="G109" s="459"/>
    </row>
    <row r="110" spans="1:7" x14ac:dyDescent="0.25">
      <c r="A110" s="459"/>
      <c r="B110" s="459"/>
      <c r="C110" s="459"/>
      <c r="D110" s="459"/>
      <c r="E110" s="459"/>
      <c r="F110" s="459"/>
      <c r="G110" s="459"/>
    </row>
    <row r="111" spans="1:7" x14ac:dyDescent="0.25">
      <c r="A111" s="459"/>
      <c r="B111" s="459"/>
      <c r="C111" s="459"/>
      <c r="D111" s="459"/>
      <c r="E111" s="459"/>
      <c r="F111" s="459"/>
      <c r="G111" s="459"/>
    </row>
    <row r="112" spans="1:7" x14ac:dyDescent="0.25">
      <c r="A112" s="459"/>
      <c r="B112" s="459"/>
      <c r="C112" s="459"/>
      <c r="D112" s="459"/>
      <c r="E112" s="459"/>
      <c r="F112" s="459"/>
      <c r="G112" s="459"/>
    </row>
    <row r="113" spans="1:7" x14ac:dyDescent="0.25">
      <c r="A113" s="459"/>
      <c r="B113" s="459"/>
      <c r="C113" s="459"/>
      <c r="D113" s="459"/>
      <c r="E113" s="459"/>
      <c r="F113" s="459"/>
      <c r="G113" s="459"/>
    </row>
    <row r="114" spans="1:7" x14ac:dyDescent="0.25">
      <c r="A114" s="459"/>
      <c r="B114" s="459"/>
      <c r="C114" s="459"/>
      <c r="D114" s="459"/>
      <c r="E114" s="459"/>
      <c r="F114" s="459"/>
      <c r="G114" s="459"/>
    </row>
    <row r="115" spans="1:7" x14ac:dyDescent="0.25">
      <c r="A115" s="4"/>
    </row>
    <row r="116" spans="1:7" x14ac:dyDescent="0.25">
      <c r="A116" s="4"/>
    </row>
    <row r="117" spans="1:7" x14ac:dyDescent="0.25">
      <c r="A117" s="4"/>
    </row>
    <row r="118" spans="1:7" x14ac:dyDescent="0.25">
      <c r="A118" s="4"/>
    </row>
    <row r="119" spans="1:7" x14ac:dyDescent="0.25">
      <c r="A119" s="4"/>
    </row>
    <row r="120" spans="1:7" x14ac:dyDescent="0.25">
      <c r="A120" s="4"/>
    </row>
    <row r="121" spans="1:7" x14ac:dyDescent="0.25">
      <c r="A121" s="4"/>
    </row>
    <row r="122" spans="1:7" x14ac:dyDescent="0.25">
      <c r="A122" s="4"/>
    </row>
    <row r="123" spans="1:7" x14ac:dyDescent="0.25">
      <c r="A123" s="4"/>
    </row>
    <row r="124" spans="1:7" x14ac:dyDescent="0.25">
      <c r="A124" s="4"/>
    </row>
    <row r="125" spans="1:7" x14ac:dyDescent="0.25">
      <c r="A125" s="4"/>
    </row>
    <row r="126" spans="1:7" x14ac:dyDescent="0.25">
      <c r="A126" s="4"/>
    </row>
    <row r="127" spans="1:7" x14ac:dyDescent="0.25">
      <c r="A127" s="4"/>
    </row>
    <row r="128" spans="1:7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</sheetData>
  <mergeCells count="47">
    <mergeCell ref="A10:B10"/>
    <mergeCell ref="C10:F10"/>
    <mergeCell ref="A1:G1"/>
    <mergeCell ref="A2:G2"/>
    <mergeCell ref="A3:G3"/>
    <mergeCell ref="A4:G4"/>
    <mergeCell ref="A5:G5"/>
    <mergeCell ref="A6:G6"/>
    <mergeCell ref="A7:F7"/>
    <mergeCell ref="A8:B8"/>
    <mergeCell ref="C8:F8"/>
    <mergeCell ref="A9:B9"/>
    <mergeCell ref="C9:F9"/>
    <mergeCell ref="A11:B11"/>
    <mergeCell ref="C11:F11"/>
    <mergeCell ref="A12:B12"/>
    <mergeCell ref="C12:F12"/>
    <mergeCell ref="A13:D13"/>
    <mergeCell ref="E13:F13"/>
    <mergeCell ref="A14:D14"/>
    <mergeCell ref="E14:F14"/>
    <mergeCell ref="A15:D15"/>
    <mergeCell ref="E15:F15"/>
    <mergeCell ref="A16:D16"/>
    <mergeCell ref="E16:F16"/>
    <mergeCell ref="A47:F47"/>
    <mergeCell ref="A17:D17"/>
    <mergeCell ref="E17:F17"/>
    <mergeCell ref="A18:D18"/>
    <mergeCell ref="E18:F18"/>
    <mergeCell ref="A19:D19"/>
    <mergeCell ref="E19:F19"/>
    <mergeCell ref="A20:B20"/>
    <mergeCell ref="C20:D20"/>
    <mergeCell ref="A21:B21"/>
    <mergeCell ref="C21:D21"/>
    <mergeCell ref="A23:G23"/>
    <mergeCell ref="A100:F100"/>
    <mergeCell ref="A102:F102"/>
    <mergeCell ref="A103:F103"/>
    <mergeCell ref="A105:G114"/>
    <mergeCell ref="A49:G49"/>
    <mergeCell ref="A50:G51"/>
    <mergeCell ref="A67:F67"/>
    <mergeCell ref="A68:G69"/>
    <mergeCell ref="A97:F97"/>
    <mergeCell ref="A99:D99"/>
  </mergeCells>
  <hyperlinks>
    <hyperlink ref="C72" r:id="rId1"/>
    <hyperlink ref="C73" r:id="rId2" display="470300-072"/>
    <hyperlink ref="C82" r:id="rId3"/>
  </hyperlinks>
  <printOptions horizontalCentered="1" verticalCentered="1"/>
  <pageMargins left="0.7" right="0.7" top="0.75" bottom="0.75" header="0.3" footer="0.3"/>
  <pageSetup scale="67" fitToHeight="0" orientation="portrait" r:id="rId4"/>
  <headerFooter>
    <oddFooter>&amp;CCurriculum for Agricultural Science Education © 2020 FSS – Ward's – Page &amp;P</oddFooter>
  </headerFooter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showGridLines="0" zoomScaleNormal="100" workbookViewId="0">
      <selection activeCell="M39" sqref="M39"/>
    </sheetView>
  </sheetViews>
  <sheetFormatPr defaultRowHeight="14.4" x14ac:dyDescent="0.3"/>
  <cols>
    <col min="1" max="1" width="13.33203125" customWidth="1"/>
    <col min="2" max="2" width="9.6640625" customWidth="1"/>
    <col min="3" max="3" width="13.5546875" customWidth="1"/>
    <col min="5" max="5" width="50.109375" customWidth="1"/>
    <col min="6" max="6" width="19" customWidth="1"/>
    <col min="7" max="7" width="20.33203125" customWidth="1"/>
  </cols>
  <sheetData>
    <row r="1" spans="1:7" ht="76.5" customHeight="1" x14ac:dyDescent="0.3">
      <c r="A1" s="414"/>
      <c r="B1" s="361"/>
      <c r="C1" s="361"/>
      <c r="D1" s="361"/>
      <c r="E1" s="361"/>
      <c r="F1" s="361"/>
      <c r="G1" s="361"/>
    </row>
    <row r="2" spans="1:7" ht="56.25" customHeight="1" x14ac:dyDescent="0.4">
      <c r="A2" s="416" t="s">
        <v>403</v>
      </c>
      <c r="B2" s="416"/>
      <c r="C2" s="416"/>
      <c r="D2" s="416"/>
      <c r="E2" s="416"/>
      <c r="F2" s="416"/>
      <c r="G2" s="417"/>
    </row>
    <row r="3" spans="1:7" ht="26.25" customHeight="1" x14ac:dyDescent="0.4">
      <c r="A3" s="416" t="s">
        <v>1</v>
      </c>
      <c r="B3" s="416"/>
      <c r="C3" s="416"/>
      <c r="D3" s="416"/>
      <c r="E3" s="416"/>
      <c r="F3" s="416"/>
      <c r="G3" s="418"/>
    </row>
    <row r="4" spans="1:7" ht="22.8" x14ac:dyDescent="0.4">
      <c r="A4" s="419" t="s">
        <v>2</v>
      </c>
      <c r="B4" s="420"/>
      <c r="C4" s="420"/>
      <c r="D4" s="420"/>
      <c r="E4" s="420"/>
      <c r="F4" s="420"/>
      <c r="G4" s="420"/>
    </row>
    <row r="5" spans="1:7" ht="22.8" x14ac:dyDescent="0.4">
      <c r="A5" s="419" t="s">
        <v>3</v>
      </c>
      <c r="B5" s="419"/>
      <c r="C5" s="419"/>
      <c r="D5" s="419"/>
      <c r="E5" s="419"/>
      <c r="F5" s="419"/>
      <c r="G5" s="419"/>
    </row>
    <row r="6" spans="1:7" ht="45.75" customHeight="1" x14ac:dyDescent="0.4">
      <c r="A6" s="419" t="s">
        <v>404</v>
      </c>
      <c r="B6" s="419"/>
      <c r="C6" s="419"/>
      <c r="D6" s="419"/>
      <c r="E6" s="419"/>
      <c r="F6" s="419"/>
      <c r="G6" s="419"/>
    </row>
    <row r="7" spans="1:7" ht="26.25" customHeight="1" x14ac:dyDescent="0.4">
      <c r="A7" s="409" t="s">
        <v>5</v>
      </c>
      <c r="B7" s="410"/>
      <c r="C7" s="410"/>
      <c r="D7" s="410"/>
      <c r="E7" s="410"/>
      <c r="F7" s="411"/>
      <c r="G7" s="3"/>
    </row>
    <row r="8" spans="1:7" ht="16.5" customHeight="1" x14ac:dyDescent="0.4">
      <c r="A8" s="349" t="s">
        <v>6</v>
      </c>
      <c r="B8" s="350"/>
      <c r="C8" s="351"/>
      <c r="D8" s="352"/>
      <c r="E8" s="352"/>
      <c r="F8" s="352"/>
      <c r="G8" s="3"/>
    </row>
    <row r="9" spans="1:7" ht="16.5" customHeight="1" x14ac:dyDescent="0.4">
      <c r="A9" s="349" t="s">
        <v>7</v>
      </c>
      <c r="B9" s="350"/>
      <c r="C9" s="351"/>
      <c r="D9" s="352"/>
      <c r="E9" s="352"/>
      <c r="F9" s="352"/>
      <c r="G9" s="3"/>
    </row>
    <row r="10" spans="1:7" ht="16.5" customHeight="1" x14ac:dyDescent="0.4">
      <c r="A10" s="349" t="s">
        <v>8</v>
      </c>
      <c r="B10" s="350"/>
      <c r="C10" s="412"/>
      <c r="D10" s="413"/>
      <c r="E10" s="413"/>
      <c r="F10" s="413"/>
      <c r="G10" s="3"/>
    </row>
    <row r="11" spans="1:7" ht="17.25" customHeight="1" x14ac:dyDescent="0.4">
      <c r="A11" s="349" t="s">
        <v>405</v>
      </c>
      <c r="B11" s="350"/>
      <c r="C11" s="351"/>
      <c r="D11" s="352"/>
      <c r="E11" s="352"/>
      <c r="F11" s="352"/>
      <c r="G11" s="3"/>
    </row>
    <row r="12" spans="1:7" s="4" customFormat="1" ht="15" customHeight="1" x14ac:dyDescent="0.4">
      <c r="A12" s="349" t="s">
        <v>10</v>
      </c>
      <c r="B12" s="350"/>
      <c r="C12" s="351"/>
      <c r="D12" s="352"/>
      <c r="E12" s="352"/>
      <c r="F12" s="352"/>
      <c r="G12" s="3"/>
    </row>
    <row r="13" spans="1:7" ht="17.25" customHeight="1" x14ac:dyDescent="0.4">
      <c r="A13" s="405" t="s">
        <v>11</v>
      </c>
      <c r="B13" s="406"/>
      <c r="C13" s="406"/>
      <c r="D13" s="407"/>
      <c r="E13" s="405" t="s">
        <v>12</v>
      </c>
      <c r="F13" s="408"/>
      <c r="G13" s="3"/>
    </row>
    <row r="14" spans="1:7" ht="17.25" customHeight="1" x14ac:dyDescent="0.4">
      <c r="A14" s="401"/>
      <c r="B14" s="402"/>
      <c r="C14" s="402"/>
      <c r="D14" s="403"/>
      <c r="E14" s="404"/>
      <c r="F14" s="403"/>
      <c r="G14" s="3"/>
    </row>
    <row r="15" spans="1:7" ht="16.5" customHeight="1" x14ac:dyDescent="0.4">
      <c r="A15" s="396" t="s">
        <v>13</v>
      </c>
      <c r="B15" s="399"/>
      <c r="C15" s="399"/>
      <c r="D15" s="397"/>
      <c r="E15" s="396" t="s">
        <v>14</v>
      </c>
      <c r="F15" s="400"/>
      <c r="G15" s="3"/>
    </row>
    <row r="16" spans="1:7" ht="17.25" customHeight="1" x14ac:dyDescent="0.4">
      <c r="A16" s="401"/>
      <c r="B16" s="402"/>
      <c r="C16" s="402"/>
      <c r="D16" s="403"/>
      <c r="E16" s="404"/>
      <c r="F16" s="403"/>
      <c r="G16" s="3"/>
    </row>
    <row r="17" spans="1:7" ht="18.75" customHeight="1" x14ac:dyDescent="0.4">
      <c r="A17" s="396" t="s">
        <v>14</v>
      </c>
      <c r="B17" s="399"/>
      <c r="C17" s="399"/>
      <c r="D17" s="397"/>
      <c r="E17" s="396" t="s">
        <v>14</v>
      </c>
      <c r="F17" s="400"/>
      <c r="G17" s="3"/>
    </row>
    <row r="18" spans="1:7" ht="17.25" customHeight="1" x14ac:dyDescent="0.4">
      <c r="A18" s="401"/>
      <c r="B18" s="402"/>
      <c r="C18" s="402"/>
      <c r="D18" s="403"/>
      <c r="E18" s="404"/>
      <c r="F18" s="403"/>
      <c r="G18" s="3"/>
    </row>
    <row r="19" spans="1:7" ht="17.25" customHeight="1" x14ac:dyDescent="0.4">
      <c r="A19" s="396" t="s">
        <v>15</v>
      </c>
      <c r="B19" s="399"/>
      <c r="C19" s="399"/>
      <c r="D19" s="397"/>
      <c r="E19" s="396" t="s">
        <v>15</v>
      </c>
      <c r="F19" s="400"/>
      <c r="G19" s="3"/>
    </row>
    <row r="20" spans="1:7" ht="16.5" customHeight="1" x14ac:dyDescent="0.4">
      <c r="A20" s="351"/>
      <c r="B20" s="391"/>
      <c r="C20" s="392"/>
      <c r="D20" s="393"/>
      <c r="E20" s="80"/>
      <c r="F20" s="81"/>
      <c r="G20" s="3"/>
    </row>
    <row r="21" spans="1:7" ht="18" customHeight="1" x14ac:dyDescent="0.4">
      <c r="A21" s="394" t="s">
        <v>16</v>
      </c>
      <c r="B21" s="395"/>
      <c r="C21" s="396" t="s">
        <v>17</v>
      </c>
      <c r="D21" s="397"/>
      <c r="E21" s="82" t="s">
        <v>16</v>
      </c>
      <c r="F21" s="82" t="s">
        <v>17</v>
      </c>
      <c r="G21" s="3"/>
    </row>
    <row r="22" spans="1:7" ht="24.6" x14ac:dyDescent="0.4">
      <c r="A22" s="83"/>
      <c r="B22" s="84"/>
      <c r="C22" s="134"/>
      <c r="D22" s="84"/>
      <c r="E22" s="83"/>
      <c r="F22" s="83"/>
      <c r="G22" s="3"/>
    </row>
    <row r="23" spans="1:7" ht="30" x14ac:dyDescent="0.5">
      <c r="A23" s="323" t="s">
        <v>18</v>
      </c>
      <c r="B23" s="323"/>
      <c r="C23" s="323"/>
      <c r="D23" s="323"/>
      <c r="E23" s="323"/>
      <c r="F23" s="323"/>
      <c r="G23" s="398"/>
    </row>
    <row r="24" spans="1:7" ht="26.4" x14ac:dyDescent="0.3">
      <c r="A24" s="11" t="s">
        <v>19</v>
      </c>
      <c r="B24" s="12" t="s">
        <v>20</v>
      </c>
      <c r="C24" s="12" t="s">
        <v>21</v>
      </c>
      <c r="D24" s="12" t="s">
        <v>22</v>
      </c>
      <c r="E24" s="12" t="s">
        <v>23</v>
      </c>
      <c r="F24" s="12" t="s">
        <v>24</v>
      </c>
      <c r="G24" s="12" t="s">
        <v>25</v>
      </c>
    </row>
    <row r="25" spans="1:7" x14ac:dyDescent="0.3">
      <c r="A25" s="87">
        <v>5</v>
      </c>
      <c r="B25" s="135"/>
      <c r="C25" s="289" t="s">
        <v>304</v>
      </c>
      <c r="D25" s="137" t="s">
        <v>26</v>
      </c>
      <c r="E25" s="137" t="s">
        <v>406</v>
      </c>
      <c r="F25" s="54">
        <f>VLOOKUP(C25:C27,[7]Sheet1!$D:$F,3,FALSE)</f>
        <v>379.95</v>
      </c>
      <c r="G25" s="92">
        <f>B25*F25</f>
        <v>0</v>
      </c>
    </row>
    <row r="26" spans="1:7" x14ac:dyDescent="0.3">
      <c r="A26" s="105">
        <v>5</v>
      </c>
      <c r="B26" s="140"/>
      <c r="C26" s="289" t="s">
        <v>67</v>
      </c>
      <c r="D26" s="141" t="s">
        <v>26</v>
      </c>
      <c r="E26" s="141" t="s">
        <v>65</v>
      </c>
      <c r="F26" s="54">
        <f>VLOOKUP(C26:C28,[7]Sheet1!$D:$F,3,FALSE)</f>
        <v>31.95</v>
      </c>
      <c r="G26" s="92">
        <f t="shared" ref="G26:G27" si="0">B26*F26</f>
        <v>0</v>
      </c>
    </row>
    <row r="27" spans="1:7" x14ac:dyDescent="0.3">
      <c r="A27" s="87">
        <v>2</v>
      </c>
      <c r="B27" s="153"/>
      <c r="C27" s="139" t="s">
        <v>71</v>
      </c>
      <c r="D27" s="137" t="s">
        <v>68</v>
      </c>
      <c r="E27" s="137" t="s">
        <v>838</v>
      </c>
      <c r="F27" s="54">
        <f>VLOOKUP(C27:C29,[7]Sheet1!$D:$F,3,FALSE)</f>
        <v>45.1</v>
      </c>
      <c r="G27" s="92">
        <f t="shared" si="0"/>
        <v>0</v>
      </c>
    </row>
    <row r="28" spans="1:7" ht="17.399999999999999" x14ac:dyDescent="0.3">
      <c r="A28" s="386" t="s">
        <v>95</v>
      </c>
      <c r="B28" s="373"/>
      <c r="C28" s="373"/>
      <c r="D28" s="373"/>
      <c r="E28" s="373"/>
      <c r="F28" s="374"/>
      <c r="G28" s="100">
        <f>SUM(G25:G27)</f>
        <v>0</v>
      </c>
    </row>
    <row r="29" spans="1:7" x14ac:dyDescent="0.3">
      <c r="A29" s="101"/>
      <c r="B29" s="86"/>
      <c r="C29" s="143"/>
      <c r="D29" s="103"/>
      <c r="E29" s="104"/>
      <c r="F29" s="86"/>
      <c r="G29" s="4"/>
    </row>
    <row r="30" spans="1:7" ht="30" x14ac:dyDescent="0.5">
      <c r="A30" s="325" t="s">
        <v>96</v>
      </c>
      <c r="B30" s="325"/>
      <c r="C30" s="325"/>
      <c r="D30" s="325"/>
      <c r="E30" s="325"/>
      <c r="F30" s="325"/>
      <c r="G30" s="424"/>
    </row>
    <row r="31" spans="1:7" x14ac:dyDescent="0.3">
      <c r="A31" s="384" t="s">
        <v>97</v>
      </c>
      <c r="B31" s="384"/>
      <c r="C31" s="384"/>
      <c r="D31" s="384"/>
      <c r="E31" s="384"/>
      <c r="F31" s="384"/>
      <c r="G31" s="424"/>
    </row>
    <row r="32" spans="1:7" x14ac:dyDescent="0.3">
      <c r="A32" s="385"/>
      <c r="B32" s="385"/>
      <c r="C32" s="385"/>
      <c r="D32" s="385"/>
      <c r="E32" s="385"/>
      <c r="F32" s="385"/>
      <c r="G32" s="398"/>
    </row>
    <row r="33" spans="1:7" ht="26.4" x14ac:dyDescent="0.3">
      <c r="A33" s="12" t="s">
        <v>98</v>
      </c>
      <c r="B33" s="12" t="s">
        <v>20</v>
      </c>
      <c r="C33" s="12" t="s">
        <v>21</v>
      </c>
      <c r="D33" s="12" t="s">
        <v>22</v>
      </c>
      <c r="E33" s="12" t="s">
        <v>23</v>
      </c>
      <c r="F33" s="12" t="s">
        <v>24</v>
      </c>
      <c r="G33" s="12" t="s">
        <v>25</v>
      </c>
    </row>
    <row r="34" spans="1:7" x14ac:dyDescent="0.3">
      <c r="A34" s="105">
        <v>10</v>
      </c>
      <c r="B34" s="144"/>
      <c r="C34" s="139" t="s">
        <v>128</v>
      </c>
      <c r="D34" s="94" t="s">
        <v>26</v>
      </c>
      <c r="E34" s="137" t="s">
        <v>416</v>
      </c>
      <c r="F34" s="18">
        <f>VLOOKUP(C34:C38,[7]Sheet1!$D:$F,3,FALSE)</f>
        <v>4.95</v>
      </c>
      <c r="G34" s="108">
        <f t="shared" ref="G34:G37" si="1">B34*F34</f>
        <v>0</v>
      </c>
    </row>
    <row r="35" spans="1:7" x14ac:dyDescent="0.3">
      <c r="A35" s="87">
        <v>10</v>
      </c>
      <c r="B35" s="135"/>
      <c r="C35" s="139" t="s">
        <v>839</v>
      </c>
      <c r="D35" s="94" t="s">
        <v>26</v>
      </c>
      <c r="E35" s="137" t="s">
        <v>430</v>
      </c>
      <c r="F35" s="18">
        <f>VLOOKUP(C35:C39,[7]Sheet1!$D:$F,3,FALSE)</f>
        <v>4.5</v>
      </c>
      <c r="G35" s="92">
        <f t="shared" si="1"/>
        <v>0</v>
      </c>
    </row>
    <row r="36" spans="1:7" x14ac:dyDescent="0.3">
      <c r="A36" s="87">
        <v>20</v>
      </c>
      <c r="B36" s="135"/>
      <c r="C36" s="139" t="s">
        <v>186</v>
      </c>
      <c r="D36" s="94" t="s">
        <v>26</v>
      </c>
      <c r="E36" s="137" t="s">
        <v>151</v>
      </c>
      <c r="F36" s="18">
        <f>VLOOKUP(C36:C40,[7]Sheet1!$D:$F,3,FALSE)</f>
        <v>5.0999999999999996</v>
      </c>
      <c r="G36" s="92">
        <f t="shared" si="1"/>
        <v>0</v>
      </c>
    </row>
    <row r="37" spans="1:7" x14ac:dyDescent="0.3">
      <c r="A37" s="105">
        <v>20</v>
      </c>
      <c r="B37" s="135"/>
      <c r="C37" s="139" t="s">
        <v>437</v>
      </c>
      <c r="D37" s="94" t="s">
        <v>26</v>
      </c>
      <c r="E37" s="149" t="s">
        <v>435</v>
      </c>
      <c r="F37" s="18">
        <f>VLOOKUP(C37:C41,[7]Sheet1!$D:$F,3,FALSE)</f>
        <v>3.86</v>
      </c>
      <c r="G37" s="92">
        <f t="shared" si="1"/>
        <v>0</v>
      </c>
    </row>
    <row r="38" spans="1:7" x14ac:dyDescent="0.3">
      <c r="A38" s="87">
        <v>10</v>
      </c>
      <c r="B38" s="135"/>
      <c r="C38" s="146" t="s">
        <v>344</v>
      </c>
      <c r="D38" s="87" t="s">
        <v>26</v>
      </c>
      <c r="E38" s="90" t="s">
        <v>342</v>
      </c>
      <c r="F38" s="18">
        <f>VLOOKUP(C38:C42,[7]Sheet1!$D:$F,3,FALSE)</f>
        <v>5.95</v>
      </c>
      <c r="G38" s="92">
        <f>B38*F38</f>
        <v>0</v>
      </c>
    </row>
    <row r="39" spans="1:7" ht="17.399999999999999" x14ac:dyDescent="0.3">
      <c r="A39" s="386" t="s">
        <v>95</v>
      </c>
      <c r="B39" s="373"/>
      <c r="C39" s="373"/>
      <c r="D39" s="373"/>
      <c r="E39" s="373"/>
      <c r="F39" s="374"/>
      <c r="G39" s="100">
        <f>SUM(G34:G38)</f>
        <v>0</v>
      </c>
    </row>
    <row r="40" spans="1:7" x14ac:dyDescent="0.3">
      <c r="A40" s="389" t="s">
        <v>210</v>
      </c>
      <c r="B40" s="389"/>
      <c r="C40" s="389"/>
      <c r="D40" s="389"/>
      <c r="E40" s="389"/>
      <c r="F40" s="389"/>
      <c r="G40" s="425"/>
    </row>
    <row r="41" spans="1:7" x14ac:dyDescent="0.3">
      <c r="A41" s="390"/>
      <c r="B41" s="390"/>
      <c r="C41" s="390"/>
      <c r="D41" s="390"/>
      <c r="E41" s="390"/>
      <c r="F41" s="390"/>
      <c r="G41" s="398"/>
    </row>
    <row r="42" spans="1:7" ht="26.4" x14ac:dyDescent="0.3">
      <c r="A42" s="12" t="s">
        <v>98</v>
      </c>
      <c r="B42" s="12" t="s">
        <v>20</v>
      </c>
      <c r="C42" s="12" t="s">
        <v>21</v>
      </c>
      <c r="D42" s="12" t="s">
        <v>22</v>
      </c>
      <c r="E42" s="12" t="s">
        <v>23</v>
      </c>
      <c r="F42" s="12" t="s">
        <v>24</v>
      </c>
      <c r="G42" s="12" t="s">
        <v>25</v>
      </c>
    </row>
    <row r="43" spans="1:7" x14ac:dyDescent="0.3">
      <c r="A43" s="290">
        <v>2</v>
      </c>
      <c r="B43" s="291"/>
      <c r="C43" s="290" t="s">
        <v>840</v>
      </c>
      <c r="D43" s="290" t="s">
        <v>841</v>
      </c>
      <c r="E43" s="292" t="s">
        <v>842</v>
      </c>
      <c r="F43" s="18">
        <f>VLOOKUP(C43:C46,[7]Sheet1!$D:$F,3,FALSE)</f>
        <v>33.450000000000003</v>
      </c>
      <c r="G43" s="92">
        <f t="shared" ref="G43:G46" si="2">B43*F43</f>
        <v>0</v>
      </c>
    </row>
    <row r="44" spans="1:7" x14ac:dyDescent="0.3">
      <c r="A44" s="290">
        <v>2</v>
      </c>
      <c r="B44" s="291"/>
      <c r="C44" s="290" t="s">
        <v>843</v>
      </c>
      <c r="D44" s="290" t="s">
        <v>841</v>
      </c>
      <c r="E44" s="292" t="s">
        <v>844</v>
      </c>
      <c r="F44" s="18">
        <f>VLOOKUP(C44:C47,[7]Sheet1!$D:$F,3,FALSE)</f>
        <v>33.450000000000003</v>
      </c>
      <c r="G44" s="92">
        <f t="shared" si="2"/>
        <v>0</v>
      </c>
    </row>
    <row r="45" spans="1:7" x14ac:dyDescent="0.3">
      <c r="A45" s="290">
        <v>2</v>
      </c>
      <c r="B45" s="291"/>
      <c r="C45" s="290" t="s">
        <v>845</v>
      </c>
      <c r="D45" s="290" t="s">
        <v>841</v>
      </c>
      <c r="E45" s="292" t="s">
        <v>846</v>
      </c>
      <c r="F45" s="18">
        <f>VLOOKUP(C45:C48,[7]Sheet1!$D:$F,3,FALSE)</f>
        <v>33.450000000000003</v>
      </c>
      <c r="G45" s="92">
        <f t="shared" si="2"/>
        <v>0</v>
      </c>
    </row>
    <row r="46" spans="1:7" x14ac:dyDescent="0.3">
      <c r="A46" s="120">
        <v>1</v>
      </c>
      <c r="B46" s="293"/>
      <c r="C46" s="158" t="s">
        <v>250</v>
      </c>
      <c r="D46" s="105" t="s">
        <v>26</v>
      </c>
      <c r="E46" s="109" t="s">
        <v>364</v>
      </c>
      <c r="F46" s="18">
        <f>VLOOKUP(C46:C49,[7]Sheet1!$D:$F,3,FALSE)</f>
        <v>19.95</v>
      </c>
      <c r="G46" s="92">
        <f t="shared" si="2"/>
        <v>0</v>
      </c>
    </row>
    <row r="47" spans="1:7" ht="17.399999999999999" x14ac:dyDescent="0.3">
      <c r="A47" s="386" t="s">
        <v>95</v>
      </c>
      <c r="B47" s="373"/>
      <c r="C47" s="373"/>
      <c r="D47" s="373"/>
      <c r="E47" s="373"/>
      <c r="F47" s="374"/>
      <c r="G47" s="100">
        <f>SUM(G43:G46)</f>
        <v>0</v>
      </c>
    </row>
    <row r="48" spans="1:7" x14ac:dyDescent="0.3">
      <c r="A48" s="123"/>
      <c r="B48" s="4"/>
      <c r="C48" s="161"/>
      <c r="D48" s="4"/>
      <c r="E48" s="4"/>
      <c r="F48" s="4"/>
      <c r="G48" s="4"/>
    </row>
    <row r="49" spans="1:7" ht="17.399999999999999" x14ac:dyDescent="0.3">
      <c r="A49" s="426"/>
      <c r="B49" s="427"/>
      <c r="C49" s="427"/>
      <c r="D49" s="427"/>
      <c r="E49" s="4"/>
      <c r="F49" s="4"/>
      <c r="G49" s="4"/>
    </row>
    <row r="50" spans="1:7" ht="17.399999999999999" x14ac:dyDescent="0.3">
      <c r="A50" s="421" t="s">
        <v>294</v>
      </c>
      <c r="B50" s="422"/>
      <c r="C50" s="422"/>
      <c r="D50" s="422"/>
      <c r="E50" s="422"/>
      <c r="F50" s="422"/>
      <c r="G50" s="125">
        <f>SUM(G28,G39,G47)</f>
        <v>0</v>
      </c>
    </row>
    <row r="51" spans="1:7" ht="17.399999999999999" x14ac:dyDescent="0.3">
      <c r="A51" s="162" t="s">
        <v>295</v>
      </c>
      <c r="B51" s="163"/>
      <c r="C51" s="163"/>
      <c r="D51" s="163"/>
      <c r="E51" s="163"/>
      <c r="F51" s="164" t="s">
        <v>296</v>
      </c>
      <c r="G51" s="165">
        <f>(G50*0.1)</f>
        <v>0</v>
      </c>
    </row>
    <row r="52" spans="1:7" ht="17.399999999999999" x14ac:dyDescent="0.3">
      <c r="A52" s="423" t="s">
        <v>297</v>
      </c>
      <c r="B52" s="422"/>
      <c r="C52" s="422"/>
      <c r="D52" s="422"/>
      <c r="E52" s="422"/>
      <c r="F52" s="422"/>
      <c r="G52" s="131"/>
    </row>
    <row r="53" spans="1:7" ht="17.399999999999999" x14ac:dyDescent="0.3">
      <c r="A53" s="421" t="s">
        <v>298</v>
      </c>
      <c r="B53" s="422"/>
      <c r="C53" s="422"/>
      <c r="D53" s="422"/>
      <c r="E53" s="422"/>
      <c r="F53" s="422"/>
      <c r="G53" s="132">
        <f>SUM(G50-G51)</f>
        <v>0</v>
      </c>
    </row>
    <row r="54" spans="1:7" x14ac:dyDescent="0.3">
      <c r="A54" s="4"/>
      <c r="B54" s="4"/>
      <c r="C54" s="161"/>
      <c r="D54" s="4"/>
      <c r="E54" s="4"/>
      <c r="F54" s="4"/>
      <c r="G54" s="4"/>
    </row>
    <row r="55" spans="1:7" x14ac:dyDescent="0.3">
      <c r="A55" s="375" t="s">
        <v>402</v>
      </c>
      <c r="B55" s="376"/>
      <c r="C55" s="376"/>
      <c r="D55" s="376"/>
      <c r="E55" s="376"/>
      <c r="F55" s="376"/>
      <c r="G55" s="377"/>
    </row>
    <row r="56" spans="1:7" x14ac:dyDescent="0.3">
      <c r="A56" s="378"/>
      <c r="B56" s="379"/>
      <c r="C56" s="379"/>
      <c r="D56" s="379"/>
      <c r="E56" s="379"/>
      <c r="F56" s="379"/>
      <c r="G56" s="380"/>
    </row>
    <row r="57" spans="1:7" x14ac:dyDescent="0.3">
      <c r="A57" s="378"/>
      <c r="B57" s="379"/>
      <c r="C57" s="379"/>
      <c r="D57" s="379"/>
      <c r="E57" s="379"/>
      <c r="F57" s="379"/>
      <c r="G57" s="380"/>
    </row>
    <row r="58" spans="1:7" x14ac:dyDescent="0.3">
      <c r="A58" s="378"/>
      <c r="B58" s="379"/>
      <c r="C58" s="379"/>
      <c r="D58" s="379"/>
      <c r="E58" s="379"/>
      <c r="F58" s="379"/>
      <c r="G58" s="380"/>
    </row>
    <row r="59" spans="1:7" x14ac:dyDescent="0.3">
      <c r="A59" s="378"/>
      <c r="B59" s="379"/>
      <c r="C59" s="379"/>
      <c r="D59" s="379"/>
      <c r="E59" s="379"/>
      <c r="F59" s="379"/>
      <c r="G59" s="380"/>
    </row>
    <row r="60" spans="1:7" x14ac:dyDescent="0.3">
      <c r="A60" s="378"/>
      <c r="B60" s="379"/>
      <c r="C60" s="379"/>
      <c r="D60" s="379"/>
      <c r="E60" s="379"/>
      <c r="F60" s="379"/>
      <c r="G60" s="380"/>
    </row>
    <row r="61" spans="1:7" x14ac:dyDescent="0.3">
      <c r="A61" s="378"/>
      <c r="B61" s="379"/>
      <c r="C61" s="379"/>
      <c r="D61" s="379"/>
      <c r="E61" s="379"/>
      <c r="F61" s="379"/>
      <c r="G61" s="380"/>
    </row>
    <row r="62" spans="1:7" x14ac:dyDescent="0.3">
      <c r="A62" s="378"/>
      <c r="B62" s="379"/>
      <c r="C62" s="379"/>
      <c r="D62" s="379"/>
      <c r="E62" s="379"/>
      <c r="F62" s="379"/>
      <c r="G62" s="380"/>
    </row>
    <row r="63" spans="1:7" x14ac:dyDescent="0.3">
      <c r="A63" s="378"/>
      <c r="B63" s="379"/>
      <c r="C63" s="379"/>
      <c r="D63" s="379"/>
      <c r="E63" s="379"/>
      <c r="F63" s="379"/>
      <c r="G63" s="380"/>
    </row>
    <row r="64" spans="1:7" x14ac:dyDescent="0.3">
      <c r="A64" s="381"/>
      <c r="B64" s="382"/>
      <c r="C64" s="382"/>
      <c r="D64" s="382"/>
      <c r="E64" s="382"/>
      <c r="F64" s="382"/>
      <c r="G64" s="383"/>
    </row>
  </sheetData>
  <mergeCells count="47">
    <mergeCell ref="A10:B10"/>
    <mergeCell ref="C10:F10"/>
    <mergeCell ref="A1:G1"/>
    <mergeCell ref="A2:G2"/>
    <mergeCell ref="A3:G3"/>
    <mergeCell ref="A4:G4"/>
    <mergeCell ref="A5:G5"/>
    <mergeCell ref="A6:G6"/>
    <mergeCell ref="A7:F7"/>
    <mergeCell ref="A8:B8"/>
    <mergeCell ref="C8:F8"/>
    <mergeCell ref="A9:B9"/>
    <mergeCell ref="C9:F9"/>
    <mergeCell ref="A11:B11"/>
    <mergeCell ref="C11:F11"/>
    <mergeCell ref="A12:B12"/>
    <mergeCell ref="C12:F12"/>
    <mergeCell ref="A13:D13"/>
    <mergeCell ref="E13:F13"/>
    <mergeCell ref="A14:D14"/>
    <mergeCell ref="E14:F14"/>
    <mergeCell ref="A15:D15"/>
    <mergeCell ref="E15:F15"/>
    <mergeCell ref="A16:D16"/>
    <mergeCell ref="E16:F16"/>
    <mergeCell ref="A28:F28"/>
    <mergeCell ref="A17:D17"/>
    <mergeCell ref="E17:F17"/>
    <mergeCell ref="A18:D18"/>
    <mergeCell ref="E18:F18"/>
    <mergeCell ref="A19:D19"/>
    <mergeCell ref="E19:F19"/>
    <mergeCell ref="A20:B20"/>
    <mergeCell ref="C20:D20"/>
    <mergeCell ref="A21:B21"/>
    <mergeCell ref="C21:D21"/>
    <mergeCell ref="A23:G23"/>
    <mergeCell ref="A50:F50"/>
    <mergeCell ref="A52:F52"/>
    <mergeCell ref="A53:F53"/>
    <mergeCell ref="A55:G64"/>
    <mergeCell ref="A30:G30"/>
    <mergeCell ref="A31:G32"/>
    <mergeCell ref="A39:F39"/>
    <mergeCell ref="A40:G41"/>
    <mergeCell ref="A47:F47"/>
    <mergeCell ref="A49:D49"/>
  </mergeCells>
  <pageMargins left="0.7" right="0.7" top="0.75" bottom="0.75" header="0.3" footer="0.3"/>
  <pageSetup scale="67" fitToHeight="0" orientation="portrait" r:id="rId1"/>
  <headerFooter>
    <oddFooter>&amp;CCurriculum for Agricultural Science Education © 2020 MSA – Wards – Page &amp;P</oddFooter>
  </headerFooter>
  <rowBreaks count="1" manualBreakCount="1">
    <brk id="39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showGridLines="0" tabSelected="1" zoomScale="89" zoomScaleNormal="89" zoomScalePageLayoutView="89" workbookViewId="0">
      <selection activeCell="N66" sqref="N66"/>
    </sheetView>
  </sheetViews>
  <sheetFormatPr defaultColWidth="9.109375" defaultRowHeight="14.4" x14ac:dyDescent="0.3"/>
  <cols>
    <col min="1" max="1" width="14.109375" style="296" customWidth="1"/>
    <col min="2" max="2" width="9.109375" style="296"/>
    <col min="3" max="3" width="10.44140625" style="296" customWidth="1"/>
    <col min="4" max="4" width="9.109375" style="296"/>
    <col min="5" max="5" width="63.88671875" style="296" customWidth="1"/>
    <col min="6" max="6" width="10.44140625" style="296" bestFit="1" customWidth="1"/>
    <col min="7" max="7" width="16.5546875" style="296" customWidth="1"/>
    <col min="8" max="10" width="0" style="296" hidden="1" customWidth="1"/>
    <col min="11" max="16384" width="9.109375" style="296"/>
  </cols>
  <sheetData>
    <row r="1" spans="1:7" ht="82.5" customHeight="1" x14ac:dyDescent="0.3">
      <c r="A1" s="414"/>
      <c r="B1" s="415"/>
      <c r="C1" s="415"/>
      <c r="D1" s="415"/>
      <c r="E1" s="415"/>
      <c r="F1" s="415"/>
      <c r="G1" s="415"/>
    </row>
    <row r="2" spans="1:7" ht="60" customHeight="1" x14ac:dyDescent="0.4">
      <c r="A2" s="416" t="s">
        <v>868</v>
      </c>
      <c r="B2" s="416"/>
      <c r="C2" s="416"/>
      <c r="D2" s="416"/>
      <c r="E2" s="416"/>
      <c r="F2" s="416"/>
      <c r="G2" s="417"/>
    </row>
    <row r="3" spans="1:7" ht="33" customHeight="1" x14ac:dyDescent="0.4">
      <c r="A3" s="416" t="s">
        <v>1</v>
      </c>
      <c r="B3" s="416"/>
      <c r="C3" s="416"/>
      <c r="D3" s="416"/>
      <c r="E3" s="416"/>
      <c r="F3" s="416"/>
      <c r="G3" s="418"/>
    </row>
    <row r="4" spans="1:7" ht="30.75" customHeight="1" x14ac:dyDescent="0.4">
      <c r="A4" s="419" t="s">
        <v>869</v>
      </c>
      <c r="B4" s="420"/>
      <c r="C4" s="420"/>
      <c r="D4" s="420"/>
      <c r="E4" s="420"/>
      <c r="F4" s="420"/>
      <c r="G4" s="420"/>
    </row>
    <row r="5" spans="1:7" ht="30.75" customHeight="1" x14ac:dyDescent="0.4">
      <c r="A5" s="419" t="s">
        <v>870</v>
      </c>
      <c r="B5" s="419"/>
      <c r="C5" s="419"/>
      <c r="D5" s="419"/>
      <c r="E5" s="419"/>
      <c r="F5" s="419"/>
      <c r="G5" s="419"/>
    </row>
    <row r="6" spans="1:7" ht="46.5" customHeight="1" x14ac:dyDescent="0.4">
      <c r="A6" s="419" t="s">
        <v>404</v>
      </c>
      <c r="B6" s="419"/>
      <c r="C6" s="419"/>
      <c r="D6" s="419"/>
      <c r="E6" s="419"/>
      <c r="F6" s="419"/>
      <c r="G6" s="419"/>
    </row>
    <row r="7" spans="1:7" ht="20.25" customHeight="1" x14ac:dyDescent="0.4">
      <c r="A7" s="409" t="s">
        <v>5</v>
      </c>
      <c r="B7" s="410"/>
      <c r="C7" s="410"/>
      <c r="D7" s="410"/>
      <c r="E7" s="410"/>
      <c r="F7" s="411"/>
      <c r="G7" s="3"/>
    </row>
    <row r="8" spans="1:7" ht="15" customHeight="1" x14ac:dyDescent="0.4">
      <c r="A8" s="349" t="s">
        <v>6</v>
      </c>
      <c r="B8" s="350"/>
      <c r="C8" s="351"/>
      <c r="D8" s="352"/>
      <c r="E8" s="352"/>
      <c r="F8" s="352"/>
      <c r="G8" s="3"/>
    </row>
    <row r="9" spans="1:7" ht="15" customHeight="1" x14ac:dyDescent="0.4">
      <c r="A9" s="349" t="s">
        <v>7</v>
      </c>
      <c r="B9" s="350"/>
      <c r="C9" s="351"/>
      <c r="D9" s="352"/>
      <c r="E9" s="352"/>
      <c r="F9" s="352"/>
      <c r="G9" s="3"/>
    </row>
    <row r="10" spans="1:7" ht="15" customHeight="1" x14ac:dyDescent="0.4">
      <c r="A10" s="349" t="s">
        <v>8</v>
      </c>
      <c r="B10" s="350"/>
      <c r="C10" s="412"/>
      <c r="D10" s="413"/>
      <c r="E10" s="413"/>
      <c r="F10" s="413"/>
      <c r="G10" s="3"/>
    </row>
    <row r="11" spans="1:7" ht="15" customHeight="1" x14ac:dyDescent="0.4">
      <c r="A11" s="349" t="s">
        <v>9</v>
      </c>
      <c r="B11" s="350"/>
      <c r="C11" s="351"/>
      <c r="D11" s="352"/>
      <c r="E11" s="352"/>
      <c r="F11" s="352"/>
      <c r="G11" s="3"/>
    </row>
    <row r="12" spans="1:7" s="4" customFormat="1" ht="15" customHeight="1" x14ac:dyDescent="0.4">
      <c r="A12" s="349" t="s">
        <v>10</v>
      </c>
      <c r="B12" s="350"/>
      <c r="C12" s="351"/>
      <c r="D12" s="352"/>
      <c r="E12" s="352"/>
      <c r="F12" s="352"/>
      <c r="G12" s="3"/>
    </row>
    <row r="13" spans="1:7" ht="15" customHeight="1" x14ac:dyDescent="0.4">
      <c r="A13" s="405" t="s">
        <v>11</v>
      </c>
      <c r="B13" s="406"/>
      <c r="C13" s="406"/>
      <c r="D13" s="407"/>
      <c r="E13" s="405" t="s">
        <v>12</v>
      </c>
      <c r="F13" s="408"/>
      <c r="G13" s="3"/>
    </row>
    <row r="14" spans="1:7" ht="15" customHeight="1" x14ac:dyDescent="0.4">
      <c r="A14" s="401"/>
      <c r="B14" s="402"/>
      <c r="C14" s="402"/>
      <c r="D14" s="403"/>
      <c r="E14" s="404"/>
      <c r="F14" s="403"/>
      <c r="G14" s="3"/>
    </row>
    <row r="15" spans="1:7" ht="15" customHeight="1" x14ac:dyDescent="0.4">
      <c r="A15" s="396" t="s">
        <v>13</v>
      </c>
      <c r="B15" s="399"/>
      <c r="C15" s="399"/>
      <c r="D15" s="397"/>
      <c r="E15" s="396" t="s">
        <v>14</v>
      </c>
      <c r="F15" s="400"/>
      <c r="G15" s="3"/>
    </row>
    <row r="16" spans="1:7" ht="15" customHeight="1" x14ac:dyDescent="0.4">
      <c r="A16" s="401"/>
      <c r="B16" s="402"/>
      <c r="C16" s="402"/>
      <c r="D16" s="403"/>
      <c r="E16" s="404"/>
      <c r="F16" s="403"/>
      <c r="G16" s="3"/>
    </row>
    <row r="17" spans="1:10" ht="15" customHeight="1" x14ac:dyDescent="0.4">
      <c r="A17" s="396" t="s">
        <v>14</v>
      </c>
      <c r="B17" s="399"/>
      <c r="C17" s="399"/>
      <c r="D17" s="397"/>
      <c r="E17" s="396" t="s">
        <v>14</v>
      </c>
      <c r="F17" s="400"/>
      <c r="G17" s="3"/>
    </row>
    <row r="18" spans="1:10" ht="15" customHeight="1" x14ac:dyDescent="0.4">
      <c r="A18" s="401"/>
      <c r="B18" s="402"/>
      <c r="C18" s="402"/>
      <c r="D18" s="403"/>
      <c r="E18" s="404"/>
      <c r="F18" s="403"/>
      <c r="G18" s="3"/>
    </row>
    <row r="19" spans="1:10" ht="15" customHeight="1" x14ac:dyDescent="0.4">
      <c r="A19" s="396" t="s">
        <v>15</v>
      </c>
      <c r="B19" s="399"/>
      <c r="C19" s="399"/>
      <c r="D19" s="397"/>
      <c r="E19" s="396" t="s">
        <v>15</v>
      </c>
      <c r="F19" s="400"/>
      <c r="G19" s="3"/>
    </row>
    <row r="20" spans="1:10" ht="15" customHeight="1" x14ac:dyDescent="0.4">
      <c r="A20" s="351"/>
      <c r="B20" s="391"/>
      <c r="C20" s="392"/>
      <c r="D20" s="393"/>
      <c r="E20" s="80"/>
      <c r="F20" s="81"/>
      <c r="G20" s="3"/>
    </row>
    <row r="21" spans="1:10" ht="15" customHeight="1" x14ac:dyDescent="0.4">
      <c r="A21" s="394" t="s">
        <v>16</v>
      </c>
      <c r="B21" s="395"/>
      <c r="C21" s="396" t="s">
        <v>17</v>
      </c>
      <c r="D21" s="397"/>
      <c r="E21" s="82" t="s">
        <v>16</v>
      </c>
      <c r="F21" s="82" t="s">
        <v>17</v>
      </c>
      <c r="G21" s="3"/>
    </row>
    <row r="22" spans="1:10" ht="15" customHeight="1" x14ac:dyDescent="0.4">
      <c r="A22" s="83"/>
      <c r="B22" s="84"/>
      <c r="C22" s="85"/>
      <c r="D22" s="84"/>
      <c r="E22" s="83"/>
      <c r="F22" s="83"/>
      <c r="G22" s="3"/>
    </row>
    <row r="23" spans="1:10" ht="30" x14ac:dyDescent="0.5">
      <c r="A23" s="323" t="s">
        <v>18</v>
      </c>
      <c r="B23" s="323"/>
      <c r="C23" s="323"/>
      <c r="D23" s="323"/>
      <c r="E23" s="323"/>
      <c r="F23" s="323"/>
      <c r="G23" s="398"/>
    </row>
    <row r="24" spans="1:10" ht="26.4" x14ac:dyDescent="0.3">
      <c r="A24" s="11" t="s">
        <v>19</v>
      </c>
      <c r="B24" s="12" t="s">
        <v>20</v>
      </c>
      <c r="C24" s="12" t="s">
        <v>21</v>
      </c>
      <c r="D24" s="12" t="s">
        <v>22</v>
      </c>
      <c r="E24" s="12" t="s">
        <v>23</v>
      </c>
      <c r="F24" s="12" t="s">
        <v>24</v>
      </c>
      <c r="G24" s="12" t="s">
        <v>25</v>
      </c>
    </row>
    <row r="25" spans="1:10" ht="15" customHeight="1" x14ac:dyDescent="0.3">
      <c r="A25" s="297">
        <v>1</v>
      </c>
      <c r="B25" s="287"/>
      <c r="C25" s="298" t="str">
        <f>HYPERLINK(I25,J25)</f>
        <v>470217-954</v>
      </c>
      <c r="D25" s="294" t="s">
        <v>26</v>
      </c>
      <c r="E25" s="295" t="s">
        <v>847</v>
      </c>
      <c r="F25" s="18">
        <f>VLOOKUP(C25:C29,[8]Sheet1!$D:$F,3,FALSE)</f>
        <v>1819.95</v>
      </c>
      <c r="G25" s="245">
        <f>F25*B25</f>
        <v>0</v>
      </c>
      <c r="H25" s="296" t="s">
        <v>28</v>
      </c>
      <c r="I25" s="296" t="s">
        <v>871</v>
      </c>
      <c r="J25" s="148" t="s">
        <v>872</v>
      </c>
    </row>
    <row r="26" spans="1:10" ht="15" customHeight="1" x14ac:dyDescent="0.3">
      <c r="A26" s="87">
        <v>5</v>
      </c>
      <c r="B26" s="88"/>
      <c r="C26" s="298" t="str">
        <f t="shared" ref="C26:C29" si="0">HYPERLINK(I26,J26)</f>
        <v>470003-234</v>
      </c>
      <c r="D26" s="87" t="s">
        <v>26</v>
      </c>
      <c r="E26" s="90" t="s">
        <v>873</v>
      </c>
      <c r="F26" s="18">
        <f>VLOOKUP(C26:C30,[8]Sheet1!$D:$F,3,FALSE)</f>
        <v>379.95</v>
      </c>
      <c r="G26" s="245">
        <f>F26*B26</f>
        <v>0</v>
      </c>
      <c r="H26" s="296" t="s">
        <v>28</v>
      </c>
      <c r="I26" s="296" t="s">
        <v>303</v>
      </c>
      <c r="J26" s="93" t="s">
        <v>304</v>
      </c>
    </row>
    <row r="27" spans="1:10" ht="15" customHeight="1" x14ac:dyDescent="0.3">
      <c r="A27" s="87">
        <v>2</v>
      </c>
      <c r="B27" s="88"/>
      <c r="C27" s="298" t="s">
        <v>48</v>
      </c>
      <c r="D27" s="105" t="s">
        <v>26</v>
      </c>
      <c r="E27" s="109" t="s">
        <v>874</v>
      </c>
      <c r="F27" s="18">
        <f>VLOOKUP(C27:C31,[8]Sheet1!$D:$F,3,FALSE)</f>
        <v>534.95000000000005</v>
      </c>
      <c r="G27" s="245">
        <v>0</v>
      </c>
      <c r="H27" s="296" t="s">
        <v>28</v>
      </c>
      <c r="I27" s="296" t="s">
        <v>875</v>
      </c>
      <c r="J27" s="117" t="s">
        <v>876</v>
      </c>
    </row>
    <row r="28" spans="1:10" ht="15" customHeight="1" x14ac:dyDescent="0.3">
      <c r="A28" s="87">
        <v>1</v>
      </c>
      <c r="B28" s="88"/>
      <c r="C28" s="298" t="str">
        <f t="shared" si="0"/>
        <v>470006-402</v>
      </c>
      <c r="D28" s="241" t="s">
        <v>26</v>
      </c>
      <c r="E28" s="242" t="s">
        <v>877</v>
      </c>
      <c r="F28" s="18">
        <f>VLOOKUP(C28:C32,[8]Sheet1!$D:$F,3,FALSE)</f>
        <v>579.95000000000005</v>
      </c>
      <c r="G28" s="243">
        <f>F28*B28</f>
        <v>0</v>
      </c>
      <c r="H28" s="296" t="s">
        <v>28</v>
      </c>
      <c r="I28" s="296" t="s">
        <v>702</v>
      </c>
      <c r="J28" s="299" t="s">
        <v>703</v>
      </c>
    </row>
    <row r="29" spans="1:10" ht="15" customHeight="1" x14ac:dyDescent="0.3">
      <c r="A29" s="87">
        <v>1</v>
      </c>
      <c r="B29" s="88"/>
      <c r="C29" s="298" t="str">
        <f t="shared" si="0"/>
        <v>470020-304</v>
      </c>
      <c r="D29" s="87" t="s">
        <v>26</v>
      </c>
      <c r="E29" s="90" t="s">
        <v>49</v>
      </c>
      <c r="F29" s="18">
        <f>VLOOKUP(C29:C33,[8]Sheet1!$D:$F,3,FALSE)</f>
        <v>850</v>
      </c>
      <c r="G29" s="245">
        <f>F29*B29</f>
        <v>0</v>
      </c>
      <c r="H29" s="296" t="s">
        <v>28</v>
      </c>
      <c r="I29" s="296" t="s">
        <v>307</v>
      </c>
      <c r="J29" s="94" t="s">
        <v>308</v>
      </c>
    </row>
    <row r="30" spans="1:10" ht="18" customHeight="1" x14ac:dyDescent="0.3">
      <c r="A30" s="386" t="s">
        <v>95</v>
      </c>
      <c r="B30" s="387"/>
      <c r="C30" s="387"/>
      <c r="D30" s="387"/>
      <c r="E30" s="387"/>
      <c r="F30" s="388"/>
      <c r="G30" s="300">
        <f>SUM(G25:G29)</f>
        <v>0</v>
      </c>
    </row>
    <row r="31" spans="1:10" x14ac:dyDescent="0.3">
      <c r="A31" s="101"/>
      <c r="B31" s="86"/>
      <c r="C31" s="102"/>
      <c r="D31" s="103"/>
      <c r="E31" s="104"/>
      <c r="F31" s="86"/>
      <c r="G31" s="4"/>
    </row>
    <row r="32" spans="1:10" ht="30" x14ac:dyDescent="0.5">
      <c r="A32" s="325" t="s">
        <v>96</v>
      </c>
      <c r="B32" s="325"/>
      <c r="C32" s="325"/>
      <c r="D32" s="325"/>
      <c r="E32" s="325"/>
      <c r="F32" s="325"/>
      <c r="G32" s="325"/>
    </row>
    <row r="33" spans="1:10" ht="15" customHeight="1" x14ac:dyDescent="0.3">
      <c r="A33" s="384" t="s">
        <v>97</v>
      </c>
      <c r="B33" s="384"/>
      <c r="C33" s="384"/>
      <c r="D33" s="384"/>
      <c r="E33" s="384"/>
      <c r="F33" s="384"/>
      <c r="G33" s="384"/>
    </row>
    <row r="34" spans="1:10" ht="15" customHeight="1" x14ac:dyDescent="0.3">
      <c r="A34" s="385"/>
      <c r="B34" s="385"/>
      <c r="C34" s="385"/>
      <c r="D34" s="385"/>
      <c r="E34" s="385"/>
      <c r="F34" s="385"/>
      <c r="G34" s="385"/>
    </row>
    <row r="35" spans="1:10" ht="26.4" x14ac:dyDescent="0.3">
      <c r="A35" s="12" t="s">
        <v>98</v>
      </c>
      <c r="B35" s="12" t="s">
        <v>20</v>
      </c>
      <c r="C35" s="12" t="s">
        <v>21</v>
      </c>
      <c r="D35" s="12" t="s">
        <v>22</v>
      </c>
      <c r="E35" s="12" t="s">
        <v>23</v>
      </c>
      <c r="F35" s="12" t="s">
        <v>24</v>
      </c>
      <c r="G35" s="12" t="s">
        <v>25</v>
      </c>
    </row>
    <row r="36" spans="1:10" x14ac:dyDescent="0.3">
      <c r="A36" s="34">
        <v>10</v>
      </c>
      <c r="B36" s="88"/>
      <c r="C36" s="301" t="str">
        <f>HYPERLINK(I36,J36)</f>
        <v>470157-270</v>
      </c>
      <c r="D36" s="34" t="s">
        <v>26</v>
      </c>
      <c r="E36" s="36" t="s">
        <v>878</v>
      </c>
      <c r="F36" s="18">
        <f>VLOOKUP(C36:C59,[8]Sheet1!$D:$F,3,FALSE)</f>
        <v>9.8000000000000007</v>
      </c>
      <c r="G36" s="236">
        <f t="shared" ref="G36:G59" si="1">B36*F36</f>
        <v>0</v>
      </c>
      <c r="H36" s="296" t="s">
        <v>28</v>
      </c>
      <c r="I36" s="296" t="s">
        <v>310</v>
      </c>
      <c r="J36" s="93" t="s">
        <v>311</v>
      </c>
    </row>
    <row r="37" spans="1:10" ht="14.25" customHeight="1" x14ac:dyDescent="0.3">
      <c r="A37" s="34">
        <v>20</v>
      </c>
      <c r="B37" s="88"/>
      <c r="C37" s="301" t="s">
        <v>879</v>
      </c>
      <c r="D37" s="34" t="s">
        <v>26</v>
      </c>
      <c r="E37" s="36" t="s">
        <v>123</v>
      </c>
      <c r="F37" s="18">
        <f>VLOOKUP(C37:C60,[8]Sheet1!$D:$F,3,FALSE)</f>
        <v>8.9499999999999993</v>
      </c>
      <c r="G37" s="236">
        <f t="shared" si="1"/>
        <v>0</v>
      </c>
      <c r="H37" s="296" t="s">
        <v>28</v>
      </c>
      <c r="I37" s="296" t="s">
        <v>880</v>
      </c>
      <c r="J37" s="94" t="s">
        <v>881</v>
      </c>
    </row>
    <row r="38" spans="1:10" x14ac:dyDescent="0.3">
      <c r="A38" s="87">
        <v>30</v>
      </c>
      <c r="B38" s="88"/>
      <c r="C38" s="301" t="str">
        <f t="shared" ref="C38:C57" si="2">HYPERLINK(I38,J38)</f>
        <v>470191-188</v>
      </c>
      <c r="D38" s="87" t="s">
        <v>26</v>
      </c>
      <c r="E38" s="90" t="s">
        <v>111</v>
      </c>
      <c r="F38" s="18">
        <f>VLOOKUP(C38:C61,[8]Sheet1!$D:$F,3,FALSE)</f>
        <v>4.5</v>
      </c>
      <c r="G38" s="236">
        <f t="shared" si="1"/>
        <v>0</v>
      </c>
      <c r="H38" s="296" t="s">
        <v>28</v>
      </c>
      <c r="I38" s="296" t="s">
        <v>313</v>
      </c>
      <c r="J38" s="94" t="s">
        <v>314</v>
      </c>
    </row>
    <row r="39" spans="1:10" x14ac:dyDescent="0.3">
      <c r="A39" s="87">
        <v>20</v>
      </c>
      <c r="B39" s="88"/>
      <c r="C39" s="301" t="str">
        <f t="shared" si="2"/>
        <v>470148-772</v>
      </c>
      <c r="D39" s="87" t="s">
        <v>26</v>
      </c>
      <c r="E39" s="90" t="s">
        <v>114</v>
      </c>
      <c r="F39" s="18">
        <f>VLOOKUP(C39:C62,[8]Sheet1!$D:$F,3,FALSE)</f>
        <v>13.9</v>
      </c>
      <c r="G39" s="236">
        <f t="shared" si="1"/>
        <v>0</v>
      </c>
      <c r="H39" s="296" t="s">
        <v>28</v>
      </c>
      <c r="I39" s="296" t="s">
        <v>428</v>
      </c>
      <c r="J39" s="94" t="s">
        <v>429</v>
      </c>
    </row>
    <row r="40" spans="1:10" x14ac:dyDescent="0.3">
      <c r="A40" s="87">
        <v>5</v>
      </c>
      <c r="B40" s="88"/>
      <c r="C40" s="301" t="str">
        <f t="shared" si="2"/>
        <v>470191-202</v>
      </c>
      <c r="D40" s="87" t="s">
        <v>26</v>
      </c>
      <c r="E40" s="90" t="s">
        <v>99</v>
      </c>
      <c r="F40" s="18">
        <f>VLOOKUP(C40:C63,[8]Sheet1!$D:$F,3,FALSE)</f>
        <v>7</v>
      </c>
      <c r="G40" s="236">
        <f t="shared" si="1"/>
        <v>0</v>
      </c>
      <c r="H40" s="296" t="s">
        <v>28</v>
      </c>
      <c r="I40" s="296" t="s">
        <v>100</v>
      </c>
      <c r="J40" s="94" t="s">
        <v>101</v>
      </c>
    </row>
    <row r="41" spans="1:10" x14ac:dyDescent="0.3">
      <c r="A41" s="87">
        <v>30</v>
      </c>
      <c r="B41" s="88"/>
      <c r="C41" s="301" t="str">
        <f t="shared" si="2"/>
        <v>470191-150</v>
      </c>
      <c r="D41" s="87" t="s">
        <v>26</v>
      </c>
      <c r="E41" s="90" t="s">
        <v>126</v>
      </c>
      <c r="F41" s="18">
        <f>VLOOKUP(C41:C64,[8]Sheet1!$D:$F,3,FALSE)</f>
        <v>4.95</v>
      </c>
      <c r="G41" s="236">
        <f t="shared" si="1"/>
        <v>0</v>
      </c>
      <c r="H41" s="296" t="s">
        <v>28</v>
      </c>
      <c r="I41" s="296" t="s">
        <v>127</v>
      </c>
      <c r="J41" s="94" t="s">
        <v>128</v>
      </c>
    </row>
    <row r="42" spans="1:10" x14ac:dyDescent="0.3">
      <c r="A42" s="87">
        <v>10</v>
      </c>
      <c r="B42" s="88"/>
      <c r="C42" s="301" t="str">
        <f t="shared" si="2"/>
        <v>470191-164</v>
      </c>
      <c r="D42" s="87" t="s">
        <v>26</v>
      </c>
      <c r="E42" s="90" t="s">
        <v>848</v>
      </c>
      <c r="F42" s="18">
        <f>VLOOKUP(C42:C65,[8]Sheet1!$D:$F,3,FALSE)</f>
        <v>3.6</v>
      </c>
      <c r="G42" s="236">
        <f t="shared" si="1"/>
        <v>0</v>
      </c>
      <c r="H42" s="296" t="s">
        <v>28</v>
      </c>
      <c r="I42" s="296" t="s">
        <v>133</v>
      </c>
      <c r="J42" s="94" t="s">
        <v>134</v>
      </c>
    </row>
    <row r="43" spans="1:10" x14ac:dyDescent="0.3">
      <c r="A43" s="87">
        <v>25</v>
      </c>
      <c r="B43" s="88"/>
      <c r="C43" s="301" t="str">
        <f t="shared" si="2"/>
        <v>470191-160</v>
      </c>
      <c r="D43" s="87" t="s">
        <v>26</v>
      </c>
      <c r="E43" s="90" t="s">
        <v>849</v>
      </c>
      <c r="F43" s="18">
        <f>VLOOKUP(C43:C66,[8]Sheet1!$D:$F,3,FALSE)</f>
        <v>2.95</v>
      </c>
      <c r="G43" s="236">
        <f t="shared" si="1"/>
        <v>0</v>
      </c>
      <c r="H43" s="296" t="s">
        <v>28</v>
      </c>
      <c r="I43" s="296" t="s">
        <v>721</v>
      </c>
      <c r="J43" s="94" t="s">
        <v>722</v>
      </c>
    </row>
    <row r="44" spans="1:10" x14ac:dyDescent="0.3">
      <c r="A44" s="87">
        <v>10</v>
      </c>
      <c r="B44" s="88"/>
      <c r="C44" s="301" t="str">
        <f t="shared" si="2"/>
        <v>470191-308</v>
      </c>
      <c r="D44" s="87" t="s">
        <v>715</v>
      </c>
      <c r="E44" s="90" t="s">
        <v>882</v>
      </c>
      <c r="F44" s="18">
        <f>VLOOKUP(C44:C67,[8]Sheet1!$D:$F,3,FALSE)</f>
        <v>1.3</v>
      </c>
      <c r="G44" s="236">
        <f t="shared" si="1"/>
        <v>0</v>
      </c>
      <c r="H44" s="296" t="s">
        <v>28</v>
      </c>
      <c r="I44" s="296" t="s">
        <v>717</v>
      </c>
      <c r="J44" s="94" t="s">
        <v>718</v>
      </c>
    </row>
    <row r="45" spans="1:10" x14ac:dyDescent="0.3">
      <c r="A45" s="87">
        <v>14</v>
      </c>
      <c r="B45" s="88"/>
      <c r="C45" s="301" t="str">
        <f t="shared" si="2"/>
        <v>470191-200</v>
      </c>
      <c r="D45" s="87" t="s">
        <v>26</v>
      </c>
      <c r="E45" s="90" t="s">
        <v>883</v>
      </c>
      <c r="F45" s="18">
        <f>VLOOKUP(C45:C68,[8]Sheet1!$D:$F,3,FALSE)</f>
        <v>4.8</v>
      </c>
      <c r="G45" s="236">
        <f t="shared" si="1"/>
        <v>0</v>
      </c>
      <c r="H45" s="296" t="s">
        <v>28</v>
      </c>
      <c r="I45" s="296" t="s">
        <v>136</v>
      </c>
      <c r="J45" s="94" t="s">
        <v>137</v>
      </c>
    </row>
    <row r="46" spans="1:10" x14ac:dyDescent="0.3">
      <c r="A46" s="87">
        <v>20</v>
      </c>
      <c r="B46" s="88"/>
      <c r="C46" s="301" t="str">
        <f t="shared" si="2"/>
        <v>470191-152</v>
      </c>
      <c r="D46" s="87" t="s">
        <v>26</v>
      </c>
      <c r="E46" s="90" t="s">
        <v>850</v>
      </c>
      <c r="F46" s="18">
        <f>VLOOKUP(C46:C69,[8]Sheet1!$D:$F,3,FALSE)</f>
        <v>4.95</v>
      </c>
      <c r="G46" s="236">
        <f t="shared" si="1"/>
        <v>0</v>
      </c>
      <c r="H46" s="296" t="s">
        <v>28</v>
      </c>
      <c r="I46" s="296" t="s">
        <v>326</v>
      </c>
      <c r="J46" s="94" t="s">
        <v>327</v>
      </c>
    </row>
    <row r="47" spans="1:10" ht="27" x14ac:dyDescent="0.3">
      <c r="A47" s="105">
        <v>1</v>
      </c>
      <c r="B47" s="153"/>
      <c r="C47" s="301" t="str">
        <f t="shared" si="2"/>
        <v>470005-790</v>
      </c>
      <c r="D47" s="111" t="s">
        <v>26</v>
      </c>
      <c r="E47" s="224" t="s">
        <v>852</v>
      </c>
      <c r="F47" s="18">
        <f>VLOOKUP(C47:C70,[8]Sheet1!$D:$F,3,FALSE)</f>
        <v>16.2</v>
      </c>
      <c r="G47" s="236">
        <f t="shared" si="1"/>
        <v>0</v>
      </c>
      <c r="H47" s="296" t="s">
        <v>28</v>
      </c>
      <c r="I47" s="296" t="s">
        <v>853</v>
      </c>
      <c r="J47" s="225" t="s">
        <v>851</v>
      </c>
    </row>
    <row r="48" spans="1:10" x14ac:dyDescent="0.3">
      <c r="A48" s="87">
        <v>5</v>
      </c>
      <c r="B48" s="88"/>
      <c r="C48" s="301" t="str">
        <f t="shared" si="2"/>
        <v>470016-332</v>
      </c>
      <c r="D48" s="87" t="s">
        <v>726</v>
      </c>
      <c r="E48" s="90" t="s">
        <v>727</v>
      </c>
      <c r="F48" s="18">
        <f>VLOOKUP(C48:C71,[8]Sheet1!$D:$F,3,FALSE)</f>
        <v>13</v>
      </c>
      <c r="G48" s="236">
        <f t="shared" si="1"/>
        <v>0</v>
      </c>
      <c r="H48" s="296" t="s">
        <v>28</v>
      </c>
      <c r="I48" s="296" t="s">
        <v>728</v>
      </c>
      <c r="J48" s="94" t="s">
        <v>729</v>
      </c>
    </row>
    <row r="49" spans="1:10" x14ac:dyDescent="0.3">
      <c r="A49" s="87">
        <v>20</v>
      </c>
      <c r="B49" s="88"/>
      <c r="C49" s="301" t="str">
        <f t="shared" si="2"/>
        <v>470148-648</v>
      </c>
      <c r="D49" s="87" t="s">
        <v>26</v>
      </c>
      <c r="E49" s="90" t="s">
        <v>335</v>
      </c>
      <c r="F49" s="18">
        <f>VLOOKUP(C49:C72,[8]Sheet1!$D:$F,3,FALSE)</f>
        <v>16.45</v>
      </c>
      <c r="G49" s="236">
        <f t="shared" si="1"/>
        <v>0</v>
      </c>
      <c r="H49" s="296" t="s">
        <v>28</v>
      </c>
      <c r="I49" s="296" t="s">
        <v>173</v>
      </c>
      <c r="J49" s="94" t="s">
        <v>174</v>
      </c>
    </row>
    <row r="50" spans="1:10" x14ac:dyDescent="0.3">
      <c r="A50" s="87">
        <v>10</v>
      </c>
      <c r="B50" s="88"/>
      <c r="C50" s="301" t="str">
        <f t="shared" si="2"/>
        <v>470201-782</v>
      </c>
      <c r="D50" s="87" t="s">
        <v>26</v>
      </c>
      <c r="E50" s="90" t="s">
        <v>854</v>
      </c>
      <c r="F50" s="18">
        <f>VLOOKUP(C50:C73,[8]Sheet1!$D:$F,3,FALSE)</f>
        <v>55.2</v>
      </c>
      <c r="G50" s="236">
        <f t="shared" si="1"/>
        <v>0</v>
      </c>
      <c r="H50" s="296" t="s">
        <v>28</v>
      </c>
      <c r="I50" s="296" t="s">
        <v>884</v>
      </c>
      <c r="J50" s="94" t="s">
        <v>885</v>
      </c>
    </row>
    <row r="51" spans="1:10" x14ac:dyDescent="0.3">
      <c r="A51" s="87" t="s">
        <v>859</v>
      </c>
      <c r="B51" s="88"/>
      <c r="C51" s="301" t="str">
        <f t="shared" si="2"/>
        <v>470145-710</v>
      </c>
      <c r="D51" s="87" t="s">
        <v>26</v>
      </c>
      <c r="E51" s="90" t="s">
        <v>886</v>
      </c>
      <c r="F51" s="18">
        <f>VLOOKUP(C51:C74,[8]Sheet1!$D:$F,3,FALSE)</f>
        <v>275</v>
      </c>
      <c r="G51" s="236">
        <f t="shared" si="1"/>
        <v>0</v>
      </c>
      <c r="H51" s="296" t="s">
        <v>28</v>
      </c>
      <c r="I51" s="296" t="s">
        <v>861</v>
      </c>
      <c r="J51" s="94" t="s">
        <v>860</v>
      </c>
    </row>
    <row r="52" spans="1:10" x14ac:dyDescent="0.3">
      <c r="A52" s="87">
        <v>10</v>
      </c>
      <c r="B52" s="88"/>
      <c r="C52" s="301" t="str">
        <f t="shared" si="2"/>
        <v>470021-730</v>
      </c>
      <c r="D52" s="87" t="s">
        <v>26</v>
      </c>
      <c r="E52" s="90" t="s">
        <v>856</v>
      </c>
      <c r="F52" s="18">
        <f>VLOOKUP(C52:C75,[8]Sheet1!$D:$F,3,FALSE)</f>
        <v>4.9000000000000004</v>
      </c>
      <c r="G52" s="236">
        <f t="shared" si="1"/>
        <v>0</v>
      </c>
      <c r="H52" s="296" t="s">
        <v>28</v>
      </c>
      <c r="I52" s="296" t="s">
        <v>857</v>
      </c>
      <c r="J52" s="94" t="s">
        <v>855</v>
      </c>
    </row>
    <row r="53" spans="1:10" x14ac:dyDescent="0.3">
      <c r="A53" s="34">
        <v>20</v>
      </c>
      <c r="B53" s="88"/>
      <c r="C53" s="301" t="str">
        <f t="shared" si="2"/>
        <v>470019-496</v>
      </c>
      <c r="D53" s="34" t="s">
        <v>26</v>
      </c>
      <c r="E53" s="36" t="s">
        <v>65</v>
      </c>
      <c r="F53" s="18">
        <f>VLOOKUP(C53:C76,[8]Sheet1!$D:$F,3,FALSE)</f>
        <v>31.95</v>
      </c>
      <c r="G53" s="236">
        <f t="shared" si="1"/>
        <v>0</v>
      </c>
      <c r="H53" s="296" t="s">
        <v>28</v>
      </c>
      <c r="I53" s="296" t="s">
        <v>66</v>
      </c>
      <c r="J53" s="94" t="s">
        <v>67</v>
      </c>
    </row>
    <row r="54" spans="1:10" x14ac:dyDescent="0.3">
      <c r="A54" s="87">
        <v>10</v>
      </c>
      <c r="B54" s="88"/>
      <c r="C54" s="301" t="str">
        <f t="shared" si="2"/>
        <v>470191-300</v>
      </c>
      <c r="D54" s="87" t="s">
        <v>26</v>
      </c>
      <c r="E54" s="90" t="s">
        <v>342</v>
      </c>
      <c r="F54" s="18">
        <f>VLOOKUP(C54:C77,[8]Sheet1!$D:$F,3,FALSE)</f>
        <v>5.95</v>
      </c>
      <c r="G54" s="236">
        <f t="shared" si="1"/>
        <v>0</v>
      </c>
      <c r="H54" s="296" t="s">
        <v>28</v>
      </c>
      <c r="I54" s="296" t="s">
        <v>343</v>
      </c>
      <c r="J54" s="94" t="s">
        <v>344</v>
      </c>
    </row>
    <row r="55" spans="1:10" x14ac:dyDescent="0.3">
      <c r="A55" s="105">
        <v>1</v>
      </c>
      <c r="B55" s="88"/>
      <c r="C55" s="301" t="str">
        <f t="shared" si="2"/>
        <v>470005-724</v>
      </c>
      <c r="D55" s="87" t="s">
        <v>26</v>
      </c>
      <c r="E55" s="90" t="s">
        <v>858</v>
      </c>
      <c r="F55" s="18">
        <f>VLOOKUP(C55:C78,[8]Sheet1!$D:$F,3,FALSE)</f>
        <v>16.2</v>
      </c>
      <c r="G55" s="236">
        <f t="shared" si="1"/>
        <v>0</v>
      </c>
      <c r="H55" s="296" t="s">
        <v>28</v>
      </c>
      <c r="I55" s="296" t="s">
        <v>713</v>
      </c>
      <c r="J55" s="94" t="s">
        <v>714</v>
      </c>
    </row>
    <row r="56" spans="1:10" x14ac:dyDescent="0.3">
      <c r="A56" s="87">
        <v>20</v>
      </c>
      <c r="B56" s="88"/>
      <c r="C56" s="301" t="str">
        <f t="shared" si="2"/>
        <v>470005-688</v>
      </c>
      <c r="D56" s="87" t="s">
        <v>150</v>
      </c>
      <c r="E56" s="90" t="s">
        <v>184</v>
      </c>
      <c r="F56" s="18">
        <f>VLOOKUP(C56:C79,[8]Sheet1!$D:$F,3,FALSE)</f>
        <v>9.7899999999999991</v>
      </c>
      <c r="G56" s="236">
        <f t="shared" si="1"/>
        <v>0</v>
      </c>
      <c r="H56" s="296" t="s">
        <v>28</v>
      </c>
      <c r="I56" s="296" t="s">
        <v>152</v>
      </c>
      <c r="J56" s="94" t="s">
        <v>153</v>
      </c>
    </row>
    <row r="57" spans="1:10" x14ac:dyDescent="0.3">
      <c r="A57" s="87">
        <v>1</v>
      </c>
      <c r="B57" s="88"/>
      <c r="C57" s="301" t="str">
        <f t="shared" si="2"/>
        <v>470175-286</v>
      </c>
      <c r="D57" s="87" t="s">
        <v>68</v>
      </c>
      <c r="E57" s="90" t="s">
        <v>312</v>
      </c>
      <c r="F57" s="18">
        <f>VLOOKUP(C57:C80,[8]Sheet1!$D:$F,3,FALSE)</f>
        <v>45.1</v>
      </c>
      <c r="G57" s="236">
        <f t="shared" si="1"/>
        <v>0</v>
      </c>
      <c r="H57" s="296" t="s">
        <v>28</v>
      </c>
      <c r="I57" s="296" t="s">
        <v>70</v>
      </c>
      <c r="J57" s="94" t="s">
        <v>71</v>
      </c>
    </row>
    <row r="58" spans="1:10" x14ac:dyDescent="0.3">
      <c r="A58" s="87">
        <v>2</v>
      </c>
      <c r="B58" s="88"/>
      <c r="C58" s="301" t="s">
        <v>250</v>
      </c>
      <c r="D58" s="105" t="s">
        <v>68</v>
      </c>
      <c r="E58" s="109" t="s">
        <v>887</v>
      </c>
      <c r="F58" s="18">
        <f>VLOOKUP(C58:C81,[8]Sheet1!$D:$F,3,FALSE)</f>
        <v>19.95</v>
      </c>
      <c r="G58" s="251">
        <f t="shared" si="1"/>
        <v>0</v>
      </c>
      <c r="H58" s="296" t="s">
        <v>28</v>
      </c>
      <c r="I58" s="296" t="s">
        <v>252</v>
      </c>
      <c r="J58" s="97" t="s">
        <v>253</v>
      </c>
    </row>
    <row r="59" spans="1:10" ht="14.25" customHeight="1" x14ac:dyDescent="0.3">
      <c r="A59" s="34">
        <v>20</v>
      </c>
      <c r="B59" s="88"/>
      <c r="C59" s="301" t="s">
        <v>363</v>
      </c>
      <c r="D59" s="34" t="s">
        <v>26</v>
      </c>
      <c r="E59" s="36" t="s">
        <v>76</v>
      </c>
      <c r="F59" s="18">
        <f>VLOOKUP(C59:C82,[8]Sheet1!$D:$F,3,FALSE)</f>
        <v>13</v>
      </c>
      <c r="G59" s="236">
        <f t="shared" si="1"/>
        <v>0</v>
      </c>
      <c r="H59" s="296" t="s">
        <v>28</v>
      </c>
      <c r="I59" s="296" t="s">
        <v>77</v>
      </c>
      <c r="J59" s="93" t="s">
        <v>78</v>
      </c>
    </row>
    <row r="60" spans="1:10" ht="18" customHeight="1" x14ac:dyDescent="0.3">
      <c r="A60" s="386" t="s">
        <v>95</v>
      </c>
      <c r="B60" s="387"/>
      <c r="C60" s="387"/>
      <c r="D60" s="387"/>
      <c r="E60" s="387"/>
      <c r="F60" s="388"/>
      <c r="G60" s="100">
        <f>SUM(G36:G59)</f>
        <v>0</v>
      </c>
    </row>
    <row r="61" spans="1:10" ht="15" customHeight="1" x14ac:dyDescent="0.3">
      <c r="A61" s="389" t="s">
        <v>210</v>
      </c>
      <c r="B61" s="389"/>
      <c r="C61" s="389"/>
      <c r="D61" s="389"/>
      <c r="E61" s="389"/>
      <c r="F61" s="389"/>
      <c r="G61" s="389"/>
    </row>
    <row r="62" spans="1:10" ht="15" customHeight="1" x14ac:dyDescent="0.3">
      <c r="A62" s="390"/>
      <c r="B62" s="390"/>
      <c r="C62" s="390"/>
      <c r="D62" s="390"/>
      <c r="E62" s="390"/>
      <c r="F62" s="390"/>
      <c r="G62" s="390"/>
    </row>
    <row r="63" spans="1:10" ht="26.4" x14ac:dyDescent="0.3">
      <c r="A63" s="12" t="s">
        <v>98</v>
      </c>
      <c r="B63" s="12" t="s">
        <v>20</v>
      </c>
      <c r="C63" s="12" t="s">
        <v>21</v>
      </c>
      <c r="D63" s="12" t="s">
        <v>22</v>
      </c>
      <c r="E63" s="12" t="s">
        <v>23</v>
      </c>
      <c r="F63" s="12" t="s">
        <v>24</v>
      </c>
      <c r="G63" s="12" t="s">
        <v>25</v>
      </c>
    </row>
    <row r="64" spans="1:10" ht="15" customHeight="1" x14ac:dyDescent="0.3">
      <c r="A64" s="294">
        <v>1</v>
      </c>
      <c r="B64" s="287"/>
      <c r="C64" s="302" t="str">
        <f>HYPERLINK(I64,J64)</f>
        <v>470020-860</v>
      </c>
      <c r="D64" s="294" t="s">
        <v>26</v>
      </c>
      <c r="E64" s="295" t="s">
        <v>862</v>
      </c>
      <c r="F64" s="18">
        <f>VLOOKUP(C64:C71,[8]Sheet1!$D:$F,3,FALSE)</f>
        <v>6.1</v>
      </c>
      <c r="G64" s="245">
        <f>F64*B64</f>
        <v>0</v>
      </c>
      <c r="H64" s="296" t="s">
        <v>28</v>
      </c>
      <c r="I64" s="303" t="s">
        <v>340</v>
      </c>
      <c r="J64" s="294" t="s">
        <v>341</v>
      </c>
    </row>
    <row r="65" spans="1:10" ht="15" customHeight="1" x14ac:dyDescent="0.3">
      <c r="A65" s="294">
        <v>1</v>
      </c>
      <c r="B65" s="287"/>
      <c r="C65" s="302" t="str">
        <f t="shared" ref="C65" si="3">HYPERLINK(I65,J65)</f>
        <v>470150-438</v>
      </c>
      <c r="D65" s="294" t="s">
        <v>68</v>
      </c>
      <c r="E65" s="295" t="s">
        <v>888</v>
      </c>
      <c r="F65" s="18">
        <f>VLOOKUP(C65:C72,[8]Sheet1!$D:$F,3,FALSE)</f>
        <v>7.2</v>
      </c>
      <c r="G65" s="245">
        <f t="shared" ref="G65:G71" si="4">F65*B65</f>
        <v>0</v>
      </c>
      <c r="H65" s="303" t="s">
        <v>28</v>
      </c>
      <c r="I65" s="296" t="s">
        <v>673</v>
      </c>
      <c r="J65" s="294" t="s">
        <v>674</v>
      </c>
    </row>
    <row r="66" spans="1:10" ht="15" customHeight="1" x14ac:dyDescent="0.3">
      <c r="A66" s="294">
        <v>12</v>
      </c>
      <c r="B66" s="287"/>
      <c r="C66" s="302" t="str">
        <f>HYPERLINK(I66,J66)</f>
        <v>470050-212</v>
      </c>
      <c r="D66" s="294" t="s">
        <v>865</v>
      </c>
      <c r="E66" s="295" t="s">
        <v>866</v>
      </c>
      <c r="F66" s="18">
        <f>VLOOKUP(C66:C73,[8]Sheet1!$D:$F,3,FALSE)</f>
        <v>1.05</v>
      </c>
      <c r="G66" s="245">
        <v>0</v>
      </c>
      <c r="H66" s="296" t="s">
        <v>28</v>
      </c>
      <c r="I66" s="296" t="s">
        <v>867</v>
      </c>
      <c r="J66" s="294" t="s">
        <v>864</v>
      </c>
    </row>
    <row r="67" spans="1:10" ht="15" customHeight="1" x14ac:dyDescent="0.3">
      <c r="A67" s="294">
        <v>2</v>
      </c>
      <c r="B67" s="287"/>
      <c r="C67" s="302" t="s">
        <v>583</v>
      </c>
      <c r="D67" s="294" t="s">
        <v>68</v>
      </c>
      <c r="E67" s="295" t="s">
        <v>863</v>
      </c>
      <c r="F67" s="18">
        <f>VLOOKUP(C67:C74,[8]Sheet1!$D:$F,3,FALSE)</f>
        <v>2.95</v>
      </c>
      <c r="G67" s="245">
        <f t="shared" si="4"/>
        <v>0</v>
      </c>
      <c r="H67" s="296" t="s">
        <v>28</v>
      </c>
      <c r="I67" s="296" t="s">
        <v>585</v>
      </c>
      <c r="J67" s="294" t="s">
        <v>586</v>
      </c>
    </row>
    <row r="68" spans="1:10" ht="15" customHeight="1" x14ac:dyDescent="0.3">
      <c r="A68" s="87">
        <v>1</v>
      </c>
      <c r="B68" s="15"/>
      <c r="C68" s="302" t="str">
        <f t="shared" ref="C68:C71" si="5">HYPERLINK(I68,J68)</f>
        <v>470153-640</v>
      </c>
      <c r="D68" s="87" t="s">
        <v>229</v>
      </c>
      <c r="E68" s="90" t="s">
        <v>365</v>
      </c>
      <c r="F68" s="18">
        <f>VLOOKUP(C68:C75,[8]Sheet1!$D:$F,3,FALSE)</f>
        <v>21.5</v>
      </c>
      <c r="G68" s="245">
        <f t="shared" si="4"/>
        <v>0</v>
      </c>
      <c r="H68" s="296" t="s">
        <v>28</v>
      </c>
      <c r="I68" s="296" t="s">
        <v>231</v>
      </c>
      <c r="J68" s="120" t="s">
        <v>232</v>
      </c>
    </row>
    <row r="69" spans="1:10" ht="15" customHeight="1" x14ac:dyDescent="0.3">
      <c r="A69" s="87">
        <v>1</v>
      </c>
      <c r="B69" s="15"/>
      <c r="C69" s="302" t="str">
        <f t="shared" si="5"/>
        <v>470018-304</v>
      </c>
      <c r="D69" s="87" t="s">
        <v>229</v>
      </c>
      <c r="E69" s="90" t="s">
        <v>366</v>
      </c>
      <c r="F69" s="18">
        <f>VLOOKUP(C69:C76,[8]Sheet1!$D:$F,3,FALSE)</f>
        <v>21.5</v>
      </c>
      <c r="G69" s="245">
        <f t="shared" si="4"/>
        <v>0</v>
      </c>
      <c r="H69" s="296" t="s">
        <v>28</v>
      </c>
      <c r="I69" s="296" t="s">
        <v>234</v>
      </c>
      <c r="J69" s="120" t="s">
        <v>235</v>
      </c>
    </row>
    <row r="70" spans="1:10" ht="15" customHeight="1" x14ac:dyDescent="0.3">
      <c r="A70" s="111">
        <v>1</v>
      </c>
      <c r="B70" s="23"/>
      <c r="C70" s="302" t="str">
        <f t="shared" si="5"/>
        <v>470225-214</v>
      </c>
      <c r="D70" s="111" t="s">
        <v>229</v>
      </c>
      <c r="E70" s="112" t="s">
        <v>367</v>
      </c>
      <c r="F70" s="18">
        <f>VLOOKUP(C70:C77,[8]Sheet1!$D:$F,3,FALSE)</f>
        <v>21.5</v>
      </c>
      <c r="G70" s="245">
        <f t="shared" si="4"/>
        <v>0</v>
      </c>
      <c r="H70" s="296" t="s">
        <v>28</v>
      </c>
      <c r="I70" s="296" t="s">
        <v>237</v>
      </c>
      <c r="J70" s="121" t="s">
        <v>238</v>
      </c>
    </row>
    <row r="71" spans="1:10" ht="15" customHeight="1" x14ac:dyDescent="0.3">
      <c r="A71" s="87">
        <v>3</v>
      </c>
      <c r="B71" s="15"/>
      <c r="C71" s="302" t="str">
        <f t="shared" si="5"/>
        <v>470206-456</v>
      </c>
      <c r="D71" s="87" t="s">
        <v>68</v>
      </c>
      <c r="E71" s="90" t="s">
        <v>889</v>
      </c>
      <c r="F71" s="18">
        <f>VLOOKUP(C71:C78,[8]Sheet1!$D:$F,3,FALSE)</f>
        <v>3.25</v>
      </c>
      <c r="G71" s="245">
        <f t="shared" si="4"/>
        <v>0</v>
      </c>
      <c r="H71" s="296" t="s">
        <v>28</v>
      </c>
      <c r="I71" s="296" t="s">
        <v>377</v>
      </c>
      <c r="J71" s="120" t="s">
        <v>378</v>
      </c>
    </row>
    <row r="72" spans="1:10" ht="18" customHeight="1" x14ac:dyDescent="0.3">
      <c r="A72" s="386" t="s">
        <v>95</v>
      </c>
      <c r="B72" s="387"/>
      <c r="C72" s="387"/>
      <c r="D72" s="387"/>
      <c r="E72" s="387"/>
      <c r="F72" s="388"/>
      <c r="G72" s="100">
        <f>SUM(G64:G71)</f>
        <v>0</v>
      </c>
    </row>
    <row r="73" spans="1:10" x14ac:dyDescent="0.3">
      <c r="A73" s="123"/>
      <c r="B73" s="4"/>
      <c r="C73" s="124"/>
      <c r="D73" s="4"/>
      <c r="E73" s="4"/>
      <c r="F73" s="4"/>
      <c r="G73" s="4"/>
    </row>
    <row r="74" spans="1:10" x14ac:dyDescent="0.3">
      <c r="A74" s="123"/>
      <c r="B74" s="4"/>
      <c r="C74" s="124"/>
      <c r="D74" s="4"/>
      <c r="E74" s="4"/>
      <c r="F74" s="4"/>
      <c r="G74" s="4"/>
    </row>
    <row r="75" spans="1:10" ht="17.399999999999999" x14ac:dyDescent="0.3">
      <c r="A75" s="372" t="s">
        <v>294</v>
      </c>
      <c r="B75" s="373"/>
      <c r="C75" s="373"/>
      <c r="D75" s="373"/>
      <c r="E75" s="373"/>
      <c r="F75" s="374"/>
      <c r="G75" s="125">
        <f>SUM(G30,G60,G72)</f>
        <v>0</v>
      </c>
    </row>
    <row r="76" spans="1:10" ht="17.399999999999999" x14ac:dyDescent="0.3">
      <c r="A76" s="126" t="s">
        <v>295</v>
      </c>
      <c r="B76" s="127"/>
      <c r="C76" s="128"/>
      <c r="D76" s="127"/>
      <c r="E76" s="127"/>
      <c r="F76" s="129" t="s">
        <v>296</v>
      </c>
      <c r="G76" s="130">
        <f>(G75*0.1)</f>
        <v>0</v>
      </c>
    </row>
    <row r="77" spans="1:10" ht="17.399999999999999" x14ac:dyDescent="0.3">
      <c r="A77" s="368"/>
      <c r="B77" s="369"/>
      <c r="C77" s="369"/>
      <c r="D77" s="369"/>
      <c r="E77" s="370" t="s">
        <v>297</v>
      </c>
      <c r="F77" s="371"/>
      <c r="G77" s="131"/>
    </row>
    <row r="78" spans="1:10" ht="17.399999999999999" x14ac:dyDescent="0.3">
      <c r="A78" s="372" t="s">
        <v>298</v>
      </c>
      <c r="B78" s="373"/>
      <c r="C78" s="373"/>
      <c r="D78" s="373"/>
      <c r="E78" s="373"/>
      <c r="F78" s="374"/>
      <c r="G78" s="132">
        <f>+(G75-G76)</f>
        <v>0</v>
      </c>
    </row>
    <row r="79" spans="1:10" x14ac:dyDescent="0.3">
      <c r="A79" s="4"/>
      <c r="B79" s="4"/>
      <c r="C79" s="124"/>
      <c r="D79" s="4"/>
      <c r="E79" s="4"/>
      <c r="F79" s="4"/>
      <c r="G79" s="4"/>
    </row>
    <row r="80" spans="1:10" x14ac:dyDescent="0.3">
      <c r="A80" s="375" t="s">
        <v>402</v>
      </c>
      <c r="B80" s="376"/>
      <c r="C80" s="376"/>
      <c r="D80" s="376"/>
      <c r="E80" s="376"/>
      <c r="F80" s="376"/>
      <c r="G80" s="377"/>
    </row>
    <row r="81" spans="1:7" x14ac:dyDescent="0.3">
      <c r="A81" s="378"/>
      <c r="B81" s="379"/>
      <c r="C81" s="379"/>
      <c r="D81" s="379"/>
      <c r="E81" s="379"/>
      <c r="F81" s="379"/>
      <c r="G81" s="380"/>
    </row>
    <row r="82" spans="1:7" x14ac:dyDescent="0.3">
      <c r="A82" s="378"/>
      <c r="B82" s="379"/>
      <c r="C82" s="379"/>
      <c r="D82" s="379"/>
      <c r="E82" s="379"/>
      <c r="F82" s="379"/>
      <c r="G82" s="380"/>
    </row>
    <row r="83" spans="1:7" x14ac:dyDescent="0.3">
      <c r="A83" s="378"/>
      <c r="B83" s="379"/>
      <c r="C83" s="379"/>
      <c r="D83" s="379"/>
      <c r="E83" s="379"/>
      <c r="F83" s="379"/>
      <c r="G83" s="380"/>
    </row>
    <row r="84" spans="1:7" x14ac:dyDescent="0.3">
      <c r="A84" s="378"/>
      <c r="B84" s="379"/>
      <c r="C84" s="379"/>
      <c r="D84" s="379"/>
      <c r="E84" s="379"/>
      <c r="F84" s="379"/>
      <c r="G84" s="380"/>
    </row>
    <row r="85" spans="1:7" x14ac:dyDescent="0.3">
      <c r="A85" s="378"/>
      <c r="B85" s="379"/>
      <c r="C85" s="379"/>
      <c r="D85" s="379"/>
      <c r="E85" s="379"/>
      <c r="F85" s="379"/>
      <c r="G85" s="380"/>
    </row>
    <row r="86" spans="1:7" x14ac:dyDescent="0.3">
      <c r="A86" s="378"/>
      <c r="B86" s="379"/>
      <c r="C86" s="379"/>
      <c r="D86" s="379"/>
      <c r="E86" s="379"/>
      <c r="F86" s="379"/>
      <c r="G86" s="380"/>
    </row>
    <row r="87" spans="1:7" x14ac:dyDescent="0.3">
      <c r="A87" s="378"/>
      <c r="B87" s="379"/>
      <c r="C87" s="379"/>
      <c r="D87" s="379"/>
      <c r="E87" s="379"/>
      <c r="F87" s="379"/>
      <c r="G87" s="380"/>
    </row>
    <row r="88" spans="1:7" x14ac:dyDescent="0.3">
      <c r="A88" s="378"/>
      <c r="B88" s="379"/>
      <c r="C88" s="379"/>
      <c r="D88" s="379"/>
      <c r="E88" s="379"/>
      <c r="F88" s="379"/>
      <c r="G88" s="380"/>
    </row>
    <row r="89" spans="1:7" x14ac:dyDescent="0.3">
      <c r="A89" s="381"/>
      <c r="B89" s="382"/>
      <c r="C89" s="382"/>
      <c r="D89" s="382"/>
      <c r="E89" s="382"/>
      <c r="F89" s="382"/>
      <c r="G89" s="383"/>
    </row>
  </sheetData>
  <mergeCells count="47">
    <mergeCell ref="A10:B10"/>
    <mergeCell ref="C10:F10"/>
    <mergeCell ref="A1:G1"/>
    <mergeCell ref="A2:G2"/>
    <mergeCell ref="A3:G3"/>
    <mergeCell ref="A4:G4"/>
    <mergeCell ref="A5:G5"/>
    <mergeCell ref="A6:G6"/>
    <mergeCell ref="A7:F7"/>
    <mergeCell ref="A8:B8"/>
    <mergeCell ref="C8:F8"/>
    <mergeCell ref="A9:B9"/>
    <mergeCell ref="C9:F9"/>
    <mergeCell ref="A11:B11"/>
    <mergeCell ref="C11:F11"/>
    <mergeCell ref="A12:B12"/>
    <mergeCell ref="C12:F12"/>
    <mergeCell ref="A13:D13"/>
    <mergeCell ref="E13:F13"/>
    <mergeCell ref="A14:D14"/>
    <mergeCell ref="E14:F14"/>
    <mergeCell ref="A15:D15"/>
    <mergeCell ref="E15:F15"/>
    <mergeCell ref="A16:D16"/>
    <mergeCell ref="E16:F16"/>
    <mergeCell ref="A30:F30"/>
    <mergeCell ref="A17:D17"/>
    <mergeCell ref="E17:F17"/>
    <mergeCell ref="A18:D18"/>
    <mergeCell ref="E18:F18"/>
    <mergeCell ref="A19:D19"/>
    <mergeCell ref="E19:F19"/>
    <mergeCell ref="A20:B20"/>
    <mergeCell ref="C20:D20"/>
    <mergeCell ref="A21:B21"/>
    <mergeCell ref="C21:D21"/>
    <mergeCell ref="A23:G23"/>
    <mergeCell ref="A77:D77"/>
    <mergeCell ref="E77:F77"/>
    <mergeCell ref="A78:F78"/>
    <mergeCell ref="A80:G89"/>
    <mergeCell ref="A32:G32"/>
    <mergeCell ref="A33:G34"/>
    <mergeCell ref="A60:F60"/>
    <mergeCell ref="A61:G62"/>
    <mergeCell ref="A72:F72"/>
    <mergeCell ref="A75:F75"/>
  </mergeCells>
  <hyperlinks>
    <hyperlink ref="I64" r:id="rId1"/>
    <hyperlink ref="H65" r:id="rId2"/>
  </hyperlinks>
  <pageMargins left="0.7" right="0.7" top="0.75" bottom="0.75" header="0.3" footer="0.3"/>
  <pageSetup scale="67" fitToHeight="0" orientation="portrait" horizontalDpi="4294967293" r:id="rId3"/>
  <headerFooter>
    <oddFooter>&amp;CCurriculum for Agricultural Science Education © 2020 NRE – Ward's – Page 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APB</vt:lpstr>
      <vt:lpstr>AFNR</vt:lpstr>
      <vt:lpstr>APT</vt:lpstr>
      <vt:lpstr>ASA</vt:lpstr>
      <vt:lpstr>ASP</vt:lpstr>
      <vt:lpstr>ESI</vt:lpstr>
      <vt:lpstr>FSS</vt:lpstr>
      <vt:lpstr>MSA</vt:lpstr>
      <vt:lpstr>NRE</vt:lpstr>
      <vt:lpstr>AFNR!Print_Area</vt:lpstr>
      <vt:lpstr>APB!Print_Area</vt:lpstr>
      <vt:lpstr>ASA!Print_Area</vt:lpstr>
      <vt:lpstr>ESI!Print_Area</vt:lpstr>
      <vt:lpstr>FSS!Print_Area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Jachles</dc:creator>
  <cp:lastModifiedBy>Dayna Muoio</cp:lastModifiedBy>
  <dcterms:created xsi:type="dcterms:W3CDTF">2020-02-04T16:32:53Z</dcterms:created>
  <dcterms:modified xsi:type="dcterms:W3CDTF">2020-06-05T14:42:03Z</dcterms:modified>
</cp:coreProperties>
</file>